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80" documentId="120_S{2AC9BD13-BADA-5192-A53E-5A8FF88502F6}" xr6:coauthVersionLast="47" xr6:coauthVersionMax="47" xr10:uidLastSave="{3F6C7DFB-6146-4925-B433-85ACBF89966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<sst xmlns="http://schemas.openxmlformats.org/spreadsheetml/2006/main" count="180304" uniqueCount="39136">
  <si>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</si>
  <si>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</si>
  <si>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</si>
  <si>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</si>
  <si>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</si>
  <si>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</si>
  <si>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</si>
  <si>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</si>
  <si>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</si>
  <si>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</si>
  <si>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</si>
  <si>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</si>
  <si>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</si>
  <si>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</si>
  <si>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</si>
  <si>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</si>
  <si>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</si>
  <si>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</si>
  <si>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</si>
  <si>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</si>
  <si>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</si>
  <si>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</si>
  <si>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</si>
  <si>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</si>
  <si>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</si>
  <si>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</si>
  <si>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</si>
  <si>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</si>
  <si>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</si>
  <si>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</si>
  <si>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</si>
  <si>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</si>
  <si>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</si>
  <si>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</si>
  <si>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</si>
  <si>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</si>
  <si>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</si>
  <si>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</si>
  <si>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</si>
  <si>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</si>
  <si>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</si>
  <si>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</si>
  <si>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</si>
  <si>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</si>
  <si>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</si>
  <si>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</si>
  <si>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</si>
  <si>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</si>
  <si>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</si>
  <si>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</si>
  <si>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</si>
  <si>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</si>
  <si>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</si>
  <si>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</si>
  <si>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</si>
  <si>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</si>
  <si>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</si>
  <si>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</si>
  <si>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</si>
  <si>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</si>
  <si>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</si>
  <si>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</si>
  <si>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</si>
  <si>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</si>
  <si>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</si>
  <si>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</si>
  <si>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</si>
  <si>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</si>
  <si>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</si>
  <si>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</si>
  <si>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</si>
  <si>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</si>
  <si>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</si>
  <si>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</si>
  <si>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</si>
  <si>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</si>
  <si>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</si>
  <si>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</si>
  <si>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</si>
  <si>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</si>
  <si>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</si>
  <si>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</si>
  <si>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</si>
  <si>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</si>
  <si>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</si>
  <si>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</si>
  <si>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</si>
  <si>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</si>
  <si>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</si>
  <si>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</si>
  <si>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</si>
  <si>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</si>
  <si>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</si>
  <si>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</si>
  <si>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</si>
  <si>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</si>
  <si>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</si>
  <si>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</si>
  <si>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</si>
  <si>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</si>
  <si>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</si>
  <si>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</si>
  <si>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</si>
  <si>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</si>
  <si>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</si>
  <si>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</si>
  <si>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</si>
  <si>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</si>
  <si>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</si>
  <si>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</si>
  <si>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</si>
  <si>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</si>
  <si>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</si>
  <si>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</si>
  <si>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</si>
  <si>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</si>
  <si>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</si>
  <si>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</si>
  <si>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</si>
  <si>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</si>
  <si>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</si>
  <si>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</si>
  <si>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</si>
  <si>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</si>
  <si>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</si>
  <si>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</si>
  <si>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</si>
  <si>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</si>
  <si>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</si>
  <si>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</si>
  <si>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</si>
  <si>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</si>
  <si>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</si>
  <si>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</si>
  <si>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</si>
  <si>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</si>
  <si>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</si>
  <si>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</si>
  <si>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</si>
  <si>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</si>
  <si>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</si>
  <si>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</si>
  <si>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</si>
  <si>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</si>
  <si>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</si>
  <si>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</si>
  <si>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</si>
  <si>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</si>
  <si>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</si>
  <si>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</si>
  <si>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</si>
  <si>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</si>
  <si>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</si>
  <si>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</si>
  <si>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</si>
  <si>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</si>
  <si>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</si>
  <si>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</si>
  <si>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</si>
  <si>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</si>
  <si>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</si>
  <si>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</si>
  <si>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</si>
  <si>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</si>
  <si>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</si>
  <si>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</si>
  <si>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</si>
  <si>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</si>
  <si>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</si>
  <si>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</si>
  <si>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</si>
  <si>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</si>
  <si>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</si>
  <si>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</si>
  <si>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</si>
  <si>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</si>
  <si>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</si>
  <si>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</si>
  <si>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</si>
  <si>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</si>
  <si>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</si>
  <si>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</si>
  <si>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</si>
  <si>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</si>
  <si>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</si>
  <si>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</si>
  <si>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</si>
  <si>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</si>
  <si>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</si>
  <si>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</si>
  <si>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</si>
  <si>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</si>
  <si>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</si>
  <si>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</si>
  <si>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</si>
  <si>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</si>
  <si>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</si>
  <si>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</si>
  <si>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</si>
  <si>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</si>
  <si>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</si>
  <si>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</si>
  <si>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</si>
  <si>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</si>
  <si>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</si>
  <si>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</si>
  <si>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</si>
  <si>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</si>
  <si>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</si>
  <si>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</si>
  <si>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</si>
  <si>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</si>
  <si>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</si>
  <si>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</si>
  <si>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</si>
  <si>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</si>
  <si>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</si>
  <si>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</si>
  <si>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</si>
  <si>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</si>
  <si>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</si>
  <si>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</si>
  <si>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</si>
  <si>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</si>
  <si>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</si>
  <si>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</si>
  <si>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</si>
  <si>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</si>
  <si>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</si>
  <si>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</si>
  <si>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</si>
  <si>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</si>
  <si>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</si>
  <si>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</si>
  <si>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</si>
  <si>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</si>
  <si>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</si>
  <si>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</si>
  <si>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</si>
  <si>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</si>
  <si>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</si>
  <si>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</si>
  <si>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</si>
  <si>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</si>
  <si>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</si>
  <si>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</si>
  <si>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</si>
  <si>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</si>
  <si>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</si>
  <si>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</si>
  <si>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</si>
  <si>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</si>
  <si>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</si>
  <si>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</si>
  <si>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</si>
  <si>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</si>
  <si>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</si>
  <si>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</si>
  <si>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</si>
  <si>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</si>
  <si>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</si>
  <si>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</si>
  <si>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</si>
  <si>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</si>
  <si>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</si>
  <si>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</si>
  <si>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</si>
  <si>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</si>
  <si>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</si>
  <si>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</si>
  <si>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</si>
  <si>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</si>
  <si>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</si>
  <si>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</si>
  <si>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</si>
  <si>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</si>
  <si>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</si>
  <si>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</si>
  <si>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</si>
  <si>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</si>
  <si>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</si>
  <si>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</si>
  <si>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</si>
  <si>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</si>
  <si>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</si>
  <si>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</si>
  <si>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</si>
  <si>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</si>
  <si>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</si>
  <si>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</si>
  <si>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</si>
  <si>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</si>
  <si>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</si>
  <si>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</si>
  <si>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</si>
  <si>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</si>
  <si>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</si>
  <si>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</si>
  <si>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</si>
  <si>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</si>
  <si>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</si>
  <si>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</si>
  <si>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</si>
  <si>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</si>
  <si>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</si>
  <si>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</si>
  <si>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</si>
  <si>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</si>
  <si>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</si>
  <si>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</si>
  <si>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</si>
  <si>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</si>
  <si>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</si>
  <si>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</si>
  <si>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</si>
  <si>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</si>
  <si>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</si>
  <si>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</si>
  <si>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</si>
  <si>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</si>
  <si>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</si>
  <si>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</si>
  <si>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</si>
  <si>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</si>
  <si>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</si>
  <si>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</si>
  <si>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</si>
  <si>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</si>
  <si>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</si>
  <si>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</si>
  <si>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</si>
  <si>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</si>
  <si>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</si>
  <si>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</si>
  <si>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</si>
  <si>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</si>
  <si>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</si>
  <si>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</si>
  <si>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</si>
  <si>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</si>
  <si>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</si>
  <si>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</si>
  <si>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</si>
  <si>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</si>
  <si>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</si>
  <si>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</si>
  <si>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</si>
  <si>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</si>
  <si>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</si>
  <si>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</si>
  <si>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</si>
  <si>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</si>
  <si>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</si>
  <si>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</si>
  <si>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</si>
  <si>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</si>
  <si>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</si>
  <si>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</si>
  <si>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</si>
  <si>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</si>
  <si>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</si>
  <si>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</si>
  <si>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</si>
  <si>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</si>
  <si>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</si>
  <si>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</si>
  <si>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</si>
  <si>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</si>
  <si>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</si>
  <si>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</si>
  <si>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</si>
  <si>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</si>
  <si>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</si>
  <si>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</si>
  <si>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</si>
  <si>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</si>
  <si>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</si>
  <si>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</si>
  <si>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</si>
  <si>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</si>
  <si>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</si>
  <si>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</si>
  <si>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</si>
  <si>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</si>
  <si>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</si>
  <si>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</si>
  <si>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</si>
  <si>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</si>
  <si>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</si>
  <si>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</si>
  <si>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</si>
  <si>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</si>
  <si>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</si>
  <si>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</si>
  <si>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</si>
  <si>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</si>
  <si>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</si>
  <si>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</si>
  <si>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</si>
  <si>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</si>
  <si>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</si>
  <si>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</si>
  <si>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</si>
  <si>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</si>
  <si>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</si>
  <si>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</si>
  <si>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</si>
  <si>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</si>
  <si>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</si>
  <si>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</si>
  <si>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</si>
  <si>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</si>
  <si>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</si>
  <si>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</si>
  <si>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</si>
  <si>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</si>
  <si>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</si>
  <si>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</si>
  <si>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</si>
  <si>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</si>
  <si>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</si>
  <si>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</si>
  <si>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</si>
  <si>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</si>
  <si>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</si>
  <si>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</si>
  <si>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</si>
  <si>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</si>
  <si>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</si>
  <si>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</si>
  <si>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</si>
  <si>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</si>
  <si>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</si>
  <si>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</si>
  <si>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</si>
  <si>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</si>
  <si>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</si>
  <si>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</si>
  <si>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</si>
  <si>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</si>
  <si>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</si>
  <si>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</si>
  <si>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</si>
  <si>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</si>
  <si>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</si>
  <si>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</si>
  <si>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</si>
  <si>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</si>
  <si>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</si>
  <si>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</si>
  <si>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</si>
  <si>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</si>
  <si>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</si>
  <si>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</si>
  <si>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</si>
  <si>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</si>
  <si>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</si>
  <si>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</si>
  <si>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</si>
  <si>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</si>
  <si>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</si>
  <si>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</si>
  <si>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</si>
  <si>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</si>
  <si>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</si>
  <si>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</si>
  <si>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</si>
  <si>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</si>
  <si>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</si>
  <si>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</si>
  <si>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</si>
  <si>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</si>
  <si>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</si>
  <si>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</si>
  <si>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</si>
  <si>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</si>
  <si>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</si>
  <si>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</si>
  <si>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</si>
  <si>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</si>
  <si>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</si>
  <si>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</si>
  <si>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</si>
  <si>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</si>
  <si>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</si>
  <si>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</si>
  <si>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</si>
  <si>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</si>
  <si>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</si>
  <si>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</si>
  <si>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</si>
  <si>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</si>
  <si>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</si>
  <si>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</si>
  <si>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</si>
  <si>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</si>
  <si>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</si>
  <si>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</si>
  <si>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</si>
  <si>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</si>
  <si>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</si>
  <si>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</si>
  <si>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</si>
  <si>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</si>
  <si>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</si>
  <si>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</si>
  <si>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</si>
  <si>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</si>
  <si>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</si>
  <si>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</si>
  <si>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</si>
  <si>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</si>
  <si>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</si>
  <si>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</si>
  <si>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</si>
  <si>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</si>
  <si>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</si>
  <si>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</si>
  <si>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</si>
  <si>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</si>
  <si>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</si>
  <si>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</si>
  <si>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</si>
  <si>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</si>
  <si>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</si>
  <si>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</si>
  <si>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</si>
  <si>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</si>
  <si>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</si>
  <si>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</si>
  <si>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</si>
  <si>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</si>
  <si>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</si>
  <si>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</si>
  <si>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</si>
  <si>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</si>
  <si>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</si>
  <si>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</si>
  <si>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</si>
  <si>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</si>
  <si>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</si>
  <si>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</si>
  <si>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</si>
  <si>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</si>
  <si>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</si>
  <si>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</si>
  <si>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</si>
  <si>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</si>
  <si>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</si>
  <si>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</si>
  <si>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</si>
  <si>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</si>
  <si>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</si>
  <si>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</si>
  <si>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</si>
  <si>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</si>
  <si>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</si>
  <si>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</si>
  <si>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</si>
  <si>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</si>
  <si>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</si>
  <si>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</si>
  <si>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</si>
  <si>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</si>
  <si>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</si>
  <si>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</si>
  <si>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</si>
  <si>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</si>
  <si>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</si>
  <si>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</si>
  <si>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</si>
  <si>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</si>
  <si>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</si>
  <si>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</si>
  <si>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</si>
  <si>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</si>
  <si>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</si>
  <si>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</si>
  <si>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</si>
  <si>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</si>
  <si>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</si>
  <si>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</si>
  <si>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</si>
  <si>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</si>
  <si>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</si>
  <si>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</si>
  <si>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</si>
  <si>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</si>
  <si>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</si>
  <si>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</si>
  <si>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</si>
  <si>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</si>
  <si>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</si>
  <si>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</si>
  <si>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</si>
  <si>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</si>
  <si>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</si>
  <si>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</si>
  <si>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</si>
  <si>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</si>
  <si>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</si>
  <si>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</si>
  <si>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</si>
  <si>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</si>
  <si>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</si>
  <si>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</si>
  <si>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</si>
  <si>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</si>
  <si>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</si>
  <si>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</si>
  <si>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</si>
  <si>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</si>
  <si>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</si>
  <si>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</si>
  <si>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</si>
  <si>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</si>
  <si>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</si>
  <si>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</si>
  <si>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</si>
  <si>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</si>
  <si>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</si>
  <si>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</si>
  <si>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</si>
  <si>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</si>
  <si>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</si>
  <si>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</si>
  <si>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</si>
  <si>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</si>
  <si>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</si>
  <si>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</si>
  <si>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</si>
  <si>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</si>
  <si>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</si>
  <si>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</si>
  <si>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</si>
  <si>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</si>
  <si>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</si>
  <si>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</si>
  <si>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</si>
  <si>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</si>
  <si>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</si>
  <si>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</si>
  <si>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</si>
  <si>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</si>
  <si>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</si>
  <si>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</si>
  <si>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</si>
  <si>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</si>
  <si>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</si>
  <si>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</si>
  <si>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</si>
  <si>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</si>
  <si>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</si>
  <si>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</si>
  <si>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</si>
  <si>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</si>
  <si>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</si>
  <si>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</si>
  <si>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</si>
  <si>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</si>
  <si>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</si>
  <si>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</si>
  <si>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</si>
  <si>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</si>
  <si>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</si>
  <si>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</si>
  <si>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</si>
  <si>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</si>
  <si>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</si>
  <si>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</si>
  <si>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</si>
  <si>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</si>
  <si>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</si>
  <si>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</si>
  <si>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</si>
  <si>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</si>
  <si>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</si>
  <si>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</si>
  <si>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</si>
  <si>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</si>
  <si>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</si>
  <si>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</si>
  <si>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</si>
  <si>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</si>
  <si>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</si>
  <si>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</si>
  <si>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</si>
  <si>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</si>
  <si>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</si>
  <si>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</si>
  <si>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</si>
  <si>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</si>
  <si>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</si>
  <si>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</si>
  <si>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</si>
  <si>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</si>
  <si>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</si>
  <si>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</si>
  <si>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</si>
  <si>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</si>
  <si>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</si>
  <si>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</si>
  <si>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</si>
  <si>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</si>
  <si>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</si>
  <si>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</si>
  <si>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</si>
  <si>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</si>
  <si>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</si>
  <si>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</si>
  <si>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</si>
  <si>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</si>
  <si>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</si>
  <si>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</si>
  <si>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</si>
  <si>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</si>
  <si>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</si>
  <si>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</si>
  <si>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</si>
  <si>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</si>
  <si>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</si>
  <si>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</si>
  <si>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</si>
  <si>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</si>
  <si>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</si>
  <si>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</si>
  <si>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</si>
  <si>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</si>
  <si>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</si>
  <si>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</si>
  <si>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</si>
  <si>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</si>
  <si>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</si>
  <si>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</si>
  <si>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</si>
  <si>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</si>
  <si>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</si>
  <si>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</si>
  <si>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</si>
  <si>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</si>
  <si>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</si>
  <si>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</si>
  <si>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</si>
  <si>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</si>
  <si>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</si>
  <si>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</si>
  <si>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</si>
  <si>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</si>
  <si>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</si>
  <si>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</si>
  <si>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</si>
  <si>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</si>
  <si>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</si>
  <si>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</si>
  <si>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</si>
  <si>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</si>
  <si>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</si>
  <si>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</si>
  <si>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</si>
  <si>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</si>
  <si>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</si>
  <si>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</si>
  <si>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</si>
  <si>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</si>
  <si>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</si>
  <si>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</si>
  <si>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</si>
  <si>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</si>
  <si>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</si>
  <si>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</si>
  <si>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</si>
  <si>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</si>
  <si>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</si>
  <si>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</si>
  <si>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</si>
  <si>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</si>
  <si>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</si>
  <si>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</si>
  <si>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</si>
  <si>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</si>
  <si>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</si>
  <si>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</si>
  <si>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</si>
  <si>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</si>
  <si>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</si>
  <si>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</si>
  <si>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</si>
  <si>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</si>
  <si>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</si>
  <si>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</si>
  <si>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</si>
  <si>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</si>
  <si>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</si>
  <si>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</si>
  <si>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</si>
  <si>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</si>
  <si>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</si>
  <si>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</si>
  <si>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</si>
  <si>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</si>
  <si>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</si>
  <si>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</si>
  <si>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</si>
  <si>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</si>
  <si>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</si>
  <si>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</si>
  <si>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</si>
  <si>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</si>
  <si>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</si>
  <si>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</si>
  <si>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</si>
  <si>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</si>
  <si>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</si>
  <si>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</si>
  <si>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</si>
  <si>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</si>
  <si>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</si>
  <si>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</si>
  <si>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</si>
  <si>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</si>
  <si>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</si>
  <si>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</si>
  <si>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</si>
  <si>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</si>
  <si>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</si>
  <si>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</si>
  <si>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</si>
  <si>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</si>
  <si>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</si>
  <si>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</si>
  <si>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</si>
  <si>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</si>
  <si>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</si>
  <si>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</si>
  <si>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</si>
  <si>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</si>
  <si>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</si>
  <si>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</si>
  <si>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</si>
  <si>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</si>
  <si>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</si>
  <si>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</si>
  <si>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</si>
  <si>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</si>
  <si>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</si>
  <si>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</si>
  <si>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</si>
  <si>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</si>
  <si>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</si>
  <si>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</si>
  <si>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</si>
  <si>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</si>
  <si>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</si>
  <si>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</si>
  <si>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</si>
  <si>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</si>
  <si>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</si>
  <si>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</si>
  <si>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</si>
  <si>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</si>
  <si>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</si>
  <si>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</si>
  <si>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</si>
  <si>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</si>
  <si>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</si>
  <si>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</si>
  <si>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</si>
  <si>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</si>
  <si>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</si>
  <si>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</si>
  <si>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</si>
  <si>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</si>
  <si>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</si>
  <si>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</si>
  <si>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</si>
  <si>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</si>
  <si>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</si>
  <si>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</si>
  <si>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</si>
  <si>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</si>
  <si>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</si>
  <si>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</si>
  <si>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</si>
  <si>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</si>
  <si>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</si>
  <si>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</si>
  <si>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</si>
  <si>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</si>
  <si>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</si>
  <si>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</si>
  <si>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</si>
  <si>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</si>
  <si>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</si>
  <si>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</si>
  <si>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</si>
  <si>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</si>
  <si>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</si>
  <si>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</si>
  <si>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</si>
  <si>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</si>
  <si>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</si>
  <si>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</si>
  <si>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</si>
  <si>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</si>
  <si>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</si>
  <si>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</si>
  <si>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</si>
  <si>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</si>
  <si>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</si>
  <si>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</si>
  <si>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</si>
  <si>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</si>
  <si>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</si>
  <si>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</si>
  <si>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</si>
  <si>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</si>
  <si>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</si>
  <si>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</si>
  <si>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</si>
  <si>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</si>
  <si>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</si>
  <si>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</si>
  <si>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</si>
  <si>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</si>
  <si>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</si>
  <si>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</si>
  <si>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</si>
  <si>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</si>
  <si>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</si>
  <si>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</si>
  <si>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</si>
  <si>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</si>
  <si>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</si>
  <si>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</si>
  <si>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</si>
  <si>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</si>
  <si>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</si>
  <si>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</si>
  <si>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</si>
  <si>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</si>
  <si>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</si>
  <si>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</si>
  <si>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</si>
  <si>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</si>
  <si>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</si>
  <si>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</si>
  <si>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</si>
  <si>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</si>
  <si>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</si>
  <si>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</si>
  <si>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</si>
  <si>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</si>
  <si>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</si>
  <si>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</si>
  <si>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</si>
  <si>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</si>
  <si>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</si>
  <si>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</si>
  <si>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</si>
  <si>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</si>
  <si>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</si>
  <si>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</si>
  <si>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</si>
  <si>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</si>
  <si>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</si>
  <si>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</si>
  <si>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</si>
  <si>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</si>
  <si>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</si>
  <si>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</si>
  <si>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</si>
  <si>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</si>
  <si>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</si>
  <si>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</si>
  <si>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</si>
  <si>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</si>
  <si>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</si>
  <si>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</si>
  <si>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</si>
  <si>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</si>
  <si>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</si>
  <si>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</si>
  <si>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</si>
  <si>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</si>
  <si>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</si>
  <si>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</si>
  <si>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</si>
  <si>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</si>
  <si>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</si>
  <si>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</si>
  <si>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</si>
  <si>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</si>
  <si>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</si>
  <si>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</si>
  <si>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</si>
  <si>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</si>
  <si>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</si>
  <si>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</si>
  <si>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</si>
  <si>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</si>
  <si>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</si>
  <si>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</si>
  <si>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</si>
  <si>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</si>
  <si>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</si>
  <si>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</si>
  <si>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</si>
  <si>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</si>
  <si>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</si>
  <si>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</si>
  <si>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</si>
  <si>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</si>
  <si>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</si>
  <si>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</si>
  <si>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</si>
  <si>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</si>
  <si>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</si>
  <si>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</si>
  <si>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</si>
  <si>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</si>
  <si>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</si>
  <si>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</si>
  <si>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</si>
  <si>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</si>
  <si>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</si>
  <si>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</si>
  <si>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</si>
  <si>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</si>
  <si>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</si>
  <si>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</si>
  <si>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</si>
  <si>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</si>
  <si>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</si>
  <si>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</si>
  <si>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</si>
  <si>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</si>
  <si>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</si>
  <si>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</si>
  <si>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</si>
  <si>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</si>
  <si>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</si>
  <si>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</si>
  <si>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</si>
  <si>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</si>
  <si>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</si>
  <si>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</si>
  <si>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</si>
  <si>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</si>
  <si>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</si>
  <si>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</si>
  <si>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</si>
  <si>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</si>
  <si>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</si>
  <si>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</si>
  <si>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</si>
  <si>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</si>
  <si>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</si>
  <si>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</si>
  <si>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</si>
  <si>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</si>
  <si>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</si>
  <si>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</si>
  <si>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</si>
  <si>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</si>
  <si>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</si>
  <si>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</si>
  <si>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</si>
  <si>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</si>
  <si>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</si>
  <si>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</si>
  <si>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</si>
  <si>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</si>
  <si>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</si>
  <si>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</si>
  <si>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</si>
  <si>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</si>
  <si>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</si>
  <si>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</si>
  <si>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</si>
  <si>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</si>
  <si>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</si>
  <si>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</si>
  <si>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</si>
  <si>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</si>
  <si>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</si>
  <si>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</si>
  <si>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</si>
  <si>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</si>
  <si>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</si>
  <si>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</si>
  <si>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</si>
  <si>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</si>
  <si>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</si>
  <si>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</si>
  <si>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</si>
  <si>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</si>
  <si>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</si>
  <si>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</si>
  <si>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</si>
  <si>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</si>
  <si>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</si>
  <si>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</si>
  <si>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</si>
  <si>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</si>
  <si>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</si>
  <si>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</si>
  <si>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</si>
  <si>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</si>
  <si>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</si>
  <si>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</si>
  <si>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</si>
  <si>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</si>
  <si>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</si>
  <si>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</si>
  <si>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</si>
  <si>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</si>
  <si>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</si>
  <si>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</si>
  <si>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</si>
  <si>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</si>
  <si>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</si>
  <si>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</si>
  <si>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</si>
  <si>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</si>
  <si>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</si>
  <si>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</si>
  <si>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</si>
  <si>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</si>
  <si>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</si>
  <si>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</si>
  <si>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</si>
  <si>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</si>
  <si>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</si>
  <si>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</si>
  <si>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</si>
  <si>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</si>
  <si>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</si>
  <si>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</si>
  <si>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</si>
  <si>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</si>
  <si>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</si>
  <si>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</si>
  <si>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</si>
  <si>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</si>
  <si>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</si>
  <si>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</si>
  <si>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</si>
  <si>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</si>
  <si>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</si>
  <si>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</si>
  <si>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</si>
  <si>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</si>
  <si>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</si>
  <si>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</si>
  <si>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</si>
  <si>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</si>
  <si>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</si>
  <si>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</si>
  <si>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</si>
  <si>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</si>
  <si>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</si>
  <si>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</si>
  <si>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</si>
  <si>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</si>
  <si>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</si>
  <si>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</si>
  <si>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</si>
  <si>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</si>
  <si>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</si>
  <si>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</si>
  <si>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</si>
  <si>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</si>
  <si>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</si>
  <si>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</si>
  <si>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</si>
  <si>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</si>
  <si>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</si>
  <si>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</si>
  <si>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</si>
  <si>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</si>
  <si>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</si>
  <si>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</si>
  <si>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</si>
  <si>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</si>
  <si>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</si>
  <si>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</si>
  <si>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</si>
  <si>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</si>
  <si>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</si>
  <si>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</si>
  <si>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</si>
  <si>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</si>
  <si>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</si>
  <si>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</si>
  <si>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</si>
  <si>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</si>
  <si>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</si>
  <si>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</si>
  <si>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</si>
  <si>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</si>
  <si>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</si>
  <si>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</si>
  <si>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</si>
  <si>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</si>
  <si>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</si>
  <si>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</si>
  <si>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</si>
  <si>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</si>
  <si>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</si>
  <si>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</si>
  <si>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</si>
  <si>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</si>
  <si>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</si>
  <si>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</si>
  <si>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</si>
  <si>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</si>
  <si>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</si>
  <si>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</si>
  <si>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</si>
  <si>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</si>
  <si>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</si>
  <si>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</si>
  <si>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</si>
  <si>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</si>
  <si>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</si>
  <si>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</si>
  <si>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</si>
  <si>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</si>
  <si>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</si>
  <si>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</si>
  <si>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</si>
  <si>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</si>
  <si>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</si>
  <si>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</si>
  <si>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</si>
  <si>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</si>
  <si>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</si>
  <si>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</si>
  <si>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</si>
  <si>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</si>
  <si>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</si>
  <si>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</si>
  <si>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</si>
  <si>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</si>
  <si>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</si>
  <si>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</si>
  <si>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</si>
  <si>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</si>
  <si>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</si>
  <si>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</si>
  <si>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</si>
  <si>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</si>
  <si>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</si>
  <si>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</si>
  <si>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</si>
  <si>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</si>
  <si>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</si>
  <si>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</si>
  <si>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</si>
  <si>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</si>
  <si>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</si>
  <si>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</si>
  <si>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</si>
  <si>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</si>
  <si>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</si>
  <si>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</si>
  <si>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</si>
  <si>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</si>
  <si>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</si>
  <si>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</si>
  <si>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</si>
  <si>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</si>
  <si>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</si>
  <si>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</si>
  <si>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</si>
  <si>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</si>
  <si>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</si>
  <si>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</si>
  <si>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</si>
  <si>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</si>
  <si>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</si>
  <si>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</si>
  <si>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</si>
  <si>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</si>
  <si>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</si>
  <si>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</si>
  <si>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</si>
  <si>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</si>
  <si>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</si>
  <si>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</si>
  <si>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</si>
  <si>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</si>
  <si>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</si>
  <si>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</si>
  <si>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</si>
  <si>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</si>
  <si>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</si>
  <si>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</si>
  <si>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</si>
  <si>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</si>
  <si>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</si>
  <si>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</si>
  <si>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</si>
  <si>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</si>
  <si>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</si>
  <si>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</si>
  <si>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</si>
  <si>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</si>
  <si>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</si>
  <si>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</si>
  <si>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</si>
  <si>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</si>
  <si>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</si>
  <si>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</si>
  <si>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</si>
  <si>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</si>
  <si>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</si>
  <si>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</si>
  <si>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</si>
  <si>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</si>
  <si>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</si>
  <si>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</si>
  <si>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</si>
  <si>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</si>
  <si>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</si>
  <si>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</si>
  <si>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</si>
  <si>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</si>
  <si>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</si>
  <si>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</si>
  <si>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</si>
  <si>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</si>
  <si>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</si>
  <si>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</si>
  <si>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</si>
  <si>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</si>
  <si>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</si>
  <si>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</si>
  <si>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</si>
  <si>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</si>
  <si>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</si>
  <si>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</si>
  <si>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</si>
  <si>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</si>
  <si>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</si>
  <si>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</si>
  <si>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</si>
  <si>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</si>
  <si>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</si>
  <si>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</si>
  <si>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</si>
  <si>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</si>
  <si>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</si>
  <si>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</si>
  <si>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</si>
  <si>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</si>
  <si>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</si>
  <si>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</si>
  <si>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</si>
  <si>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</si>
  <si>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</si>
  <si>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</si>
  <si>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</si>
  <si>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</si>
  <si>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</si>
  <si>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</si>
  <si>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</si>
  <si>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</si>
  <si>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</si>
  <si>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</si>
  <si>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</si>
  <si>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</si>
  <si>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</si>
  <si>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</si>
  <si>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</si>
  <si>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</si>
  <si>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</si>
  <si>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</si>
  <si>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</si>
  <si>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</si>
  <si>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</si>
  <si>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</si>
  <si>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</si>
  <si>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</si>
  <si>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</si>
  <si>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</si>
  <si>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</si>
  <si>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</si>
  <si>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</si>
  <si>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</si>
  <si>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</si>
  <si>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</si>
  <si>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</si>
  <si>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</si>
  <si>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</si>
  <si>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</si>
  <si>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</si>
  <si>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</si>
  <si>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</si>
  <si>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</si>
  <si>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</si>
  <si>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</si>
  <si>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</si>
  <si>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</si>
  <si>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</si>
  <si>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</si>
  <si>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</si>
  <si>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</si>
  <si>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</si>
  <si>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</si>
  <si>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</si>
  <si>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</si>
  <si>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</si>
  <si>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</si>
  <si>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</si>
  <si>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</si>
  <si>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</si>
  <si>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</si>
  <si>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</si>
  <si>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</si>
  <si>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</si>
  <si>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</si>
  <si>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</si>
  <si>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</si>
  <si>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</si>
  <si>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</si>
  <si>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</si>
  <si>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</si>
  <si>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</si>
  <si>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</si>
  <si>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</si>
  <si>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</si>
  <si>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</si>
  <si>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</si>
  <si>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</si>
  <si>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</si>
  <si>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</si>
  <si>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</si>
  <si>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</si>
  <si>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</si>
  <si>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</si>
  <si>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</si>
  <si>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</si>
  <si>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</si>
  <si>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</si>
  <si>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</si>
  <si>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</si>
  <si>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</si>
  <si>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</si>
  <si>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</si>
  <si>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</si>
  <si>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</si>
  <si>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</si>
  <si>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</si>
  <si>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</si>
  <si>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</si>
  <si>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</si>
  <si>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</si>
  <si>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</si>
  <si>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</si>
  <si>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</si>
  <si>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</si>
  <si>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</si>
  <si>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</si>
  <si>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</si>
  <si>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</si>
  <si>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</si>
  <si>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</si>
  <si>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</si>
  <si>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</si>
  <si>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</si>
  <si>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</si>
  <si>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</si>
  <si>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</si>
  <si>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</si>
  <si>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</si>
  <si>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</si>
  <si>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</si>
  <si>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</si>
  <si>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</si>
  <si>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</si>
  <si>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</si>
  <si>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</si>
  <si>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</si>
  <si>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</si>
  <si>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</si>
  <si>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</si>
  <si>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</si>
  <si>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</si>
  <si>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</si>
  <si>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</si>
  <si>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</si>
  <si>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</si>
  <si>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</si>
  <si>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</si>
  <si>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</si>
  <si>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</si>
  <si>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</si>
  <si>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</si>
  <si>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</si>
  <si>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</si>
  <si>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</si>
  <si>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</si>
  <si>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</si>
  <si>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</si>
  <si>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</si>
  <si>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</si>
  <si>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</si>
  <si>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</si>
  <si>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</si>
  <si>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</si>
  <si>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</si>
  <si>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</si>
  <si>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</si>
  <si>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</si>
  <si>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</si>
  <si>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</si>
  <si>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</si>
  <si>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</si>
  <si>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</si>
  <si>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</si>
  <si>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</si>
  <si>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</si>
  <si>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</si>
  <si>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</si>
  <si>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</si>
  <si>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</si>
  <si>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</si>
  <si>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</si>
  <si>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</si>
  <si>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</si>
  <si>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</si>
  <si>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</si>
  <si>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</si>
  <si>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</si>
  <si>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</si>
  <si>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</si>
  <si>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</si>
  <si>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</si>
  <si>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</si>
  <si>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</si>
  <si>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</si>
  <si>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</si>
  <si>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</si>
  <si>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</si>
  <si>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</si>
  <si>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</si>
  <si>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</si>
  <si>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</si>
  <si>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</si>
  <si>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</si>
  <si>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</si>
  <si>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</si>
  <si>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</si>
  <si>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</si>
  <si>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</si>
  <si>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</si>
  <si>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</si>
  <si>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</si>
  <si>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</si>
  <si>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</si>
  <si>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</si>
  <si>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</si>
  <si>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</si>
  <si>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</si>
  <si>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</si>
  <si>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</si>
  <si>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</si>
  <si>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</si>
  <si>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</si>
  <si>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</si>
  <si>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</si>
  <si>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</si>
  <si>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</si>
  <si>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</si>
  <si>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</si>
  <si>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</si>
  <si>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</si>
  <si>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</si>
  <si>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</si>
  <si>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</si>
  <si>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</si>
  <si>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</si>
  <si>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</si>
  <si>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</si>
  <si>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</si>
  <si>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</si>
  <si>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</si>
  <si>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</si>
  <si>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</si>
  <si>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</si>
  <si>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</si>
  <si>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</si>
  <si>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</si>
  <si>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</si>
  <si>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</si>
  <si>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</si>
  <si>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</si>
  <si>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</si>
  <si>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</si>
  <si>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</si>
  <si>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</si>
  <si>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</si>
  <si>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</si>
  <si>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</si>
  <si>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</si>
  <si>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</si>
  <si>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</si>
  <si>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</si>
  <si>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</si>
  <si>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</si>
  <si>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</si>
  <si>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</si>
  <si>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</si>
  <si>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</si>
  <si>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</si>
  <si>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</si>
  <si>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</si>
  <si>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</si>
  <si>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</si>
  <si>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</si>
  <si>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</si>
  <si>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</si>
  <si>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</si>
  <si>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</si>
  <si>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</si>
  <si>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</si>
  <si>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</si>
  <si>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</si>
  <si>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</si>
  <si>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</si>
  <si>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</si>
  <si>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</si>
  <si>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</si>
  <si>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</si>
  <si>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</si>
  <si>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</si>
  <si>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</si>
  <si>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</si>
  <si>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</si>
  <si>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</si>
  <si>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</si>
  <si>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</si>
  <si>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</si>
  <si>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</si>
  <si>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</si>
  <si>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</si>
  <si>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</si>
  <si>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</si>
  <si>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</si>
  <si>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</si>
  <si>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</si>
  <si>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</si>
  <si>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</si>
  <si>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</si>
  <si>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</si>
  <si>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</si>
  <si>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</si>
  <si>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</si>
  <si>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</si>
  <si>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</si>
  <si>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</si>
  <si>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</si>
  <si>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</si>
  <si>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</si>
  <si>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</si>
  <si>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</si>
  <si>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</si>
  <si>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</si>
  <si>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</si>
  <si>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</si>
  <si>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</si>
  <si>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</si>
  <si>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</si>
  <si>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</si>
  <si>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</si>
  <si>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</si>
  <si>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</si>
  <si>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</si>
  <si>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</si>
  <si>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</si>
  <si>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</si>
  <si>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</si>
  <si>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</si>
  <si>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</si>
  <si>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</si>
  <si>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</si>
  <si>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</si>
  <si>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</si>
  <si>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</si>
  <si>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</si>
  <si>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</si>
  <si>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</si>
  <si>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</si>
  <si>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</si>
  <si>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</si>
  <si>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</si>
  <si>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</si>
  <si>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</si>
  <si>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</si>
  <si>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</si>
  <si>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</si>
  <si>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</si>
  <si>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</si>
  <si>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</si>
  <si>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</si>
  <si>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</si>
  <si>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</si>
  <si>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</si>
  <si>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</si>
  <si>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</si>
  <si>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</si>
  <si>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</si>
  <si>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</si>
  <si>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</si>
  <si>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</si>
  <si>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</si>
  <si>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</si>
  <si>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</si>
  <si>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</si>
  <si>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</si>
  <si>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</si>
  <si>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</si>
  <si>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</si>
  <si>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</si>
  <si>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</si>
  <si>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</si>
  <si>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</si>
  <si>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</si>
  <si>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</si>
  <si>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</si>
  <si>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</si>
  <si>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</si>
  <si>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</si>
  <si>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</si>
  <si>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</si>
  <si>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</si>
  <si>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</si>
  <si>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</si>
  <si>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</si>
  <si>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</si>
  <si>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</si>
  <si>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</si>
  <si>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</si>
  <si>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</si>
  <si>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</si>
  <si>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</si>
  <si>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</si>
  <si>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</si>
  <si>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</si>
  <si>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</si>
  <si>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</si>
  <si>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</si>
  <si>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</si>
  <si>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</si>
  <si>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</si>
  <si>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</si>
  <si>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</si>
  <si>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</si>
  <si>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</si>
  <si>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</si>
  <si>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</si>
  <si>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</si>
  <si>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</si>
  <si>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</si>
  <si>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</si>
  <si>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</si>
  <si>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</si>
  <si>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</si>
  <si>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</si>
  <si>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</si>
  <si>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</si>
  <si>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</si>
  <si>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</si>
  <si>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</si>
  <si>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</si>
  <si>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</si>
  <si>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</si>
  <si>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</si>
  <si>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</si>
  <si>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</si>
  <si>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</si>
  <si>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</si>
  <si>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</si>
  <si>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</si>
  <si>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</si>
  <si>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</si>
  <si>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</si>
  <si>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</si>
  <si>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</si>
  <si>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</si>
  <si>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</si>
  <si>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</si>
  <si>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</si>
  <si>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</si>
  <si>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</si>
  <si>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</si>
  <si>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</si>
  <si>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</si>
  <si>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</si>
  <si>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</si>
  <si>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</si>
  <si>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</si>
  <si>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</si>
  <si>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</si>
  <si>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</si>
  <si>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</si>
  <si>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</si>
  <si>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</si>
  <si>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</si>
  <si>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</si>
  <si>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</si>
  <si>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</si>
  <si>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</si>
  <si>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</si>
  <si>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</si>
  <si>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</si>
  <si>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</si>
  <si>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</si>
  <si>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</si>
  <si>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</si>
  <si>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</si>
  <si>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</si>
  <si>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</si>
  <si>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</si>
  <si>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</si>
  <si>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</si>
  <si>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</si>
  <si>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</si>
  <si>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</si>
  <si>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</si>
  <si>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</si>
  <si>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</si>
  <si>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</si>
  <si>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</si>
  <si>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</si>
  <si>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</si>
  <si>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</si>
  <si>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</si>
  <si>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</si>
  <si>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</si>
  <si>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</si>
  <si>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</si>
  <si>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</si>
  <si>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</si>
  <si>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</si>
  <si>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</si>
  <si>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</si>
  <si>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</si>
  <si>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</si>
  <si>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</si>
  <si>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</si>
  <si>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</si>
  <si>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</si>
  <si>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</si>
  <si>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</si>
  <si>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</si>
  <si>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</si>
  <si>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</si>
  <si>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</si>
  <si>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</si>
  <si>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</si>
  <si>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</si>
  <si>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</si>
  <si>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</si>
  <si>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</si>
  <si>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</si>
  <si>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</si>
  <si>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</si>
  <si>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</si>
  <si>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</si>
  <si>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</si>
  <si>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</si>
  <si>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</si>
  <si>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</si>
  <si>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</si>
  <si>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</si>
  <si>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</si>
  <si>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</si>
  <si>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</si>
  <si>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</si>
  <si>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</si>
  <si>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</si>
  <si>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</si>
  <si>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</si>
  <si>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</si>
  <si>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</si>
  <si>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</si>
  <si>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</si>
  <si>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</si>
  <si>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</si>
  <si>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</si>
  <si>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</si>
  <si>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</si>
  <si>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</si>
  <si>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</si>
  <si>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</si>
  <si>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</si>
  <si>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</si>
  <si>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</si>
  <si>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</si>
  <si>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</si>
  <si>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</si>
  <si>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</si>
  <si>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</si>
  <si>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</si>
  <si>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</si>
  <si>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</si>
  <si>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</si>
  <si>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</si>
  <si>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</si>
  <si>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</si>
  <si>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</si>
  <si>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</si>
  <si>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</si>
  <si>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</si>
  <si>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</si>
  <si>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</si>
  <si>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</si>
  <si>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</si>
  <si>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</si>
  <si>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</si>
  <si>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</si>
  <si>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</si>
  <si>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</si>
  <si>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</si>
  <si>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</si>
  <si>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</si>
  <si>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</si>
  <si>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</si>
  <si>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</si>
  <si>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</si>
  <si>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</si>
  <si>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</si>
  <si>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</si>
  <si>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</si>
  <si>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</si>
  <si>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</si>
  <si>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</si>
  <si>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</si>
  <si>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</si>
  <si>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</si>
  <si>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</si>
  <si>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</si>
  <si>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</si>
  <si>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</si>
  <si>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</si>
  <si>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</si>
  <si>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</si>
  <si>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</si>
  <si>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</si>
  <si>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</si>
  <si>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</si>
  <si>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</si>
  <si>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</si>
  <si>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</si>
  <si>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</si>
  <si>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</si>
  <si>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</si>
  <si>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</si>
  <si>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</si>
  <si>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</si>
  <si>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</si>
  <si>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</si>
  <si>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</si>
  <si>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</si>
  <si>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</si>
  <si>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</si>
  <si>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</si>
  <si>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</si>
  <si>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</si>
  <si>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</si>
  <si>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</si>
  <si>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</si>
  <si>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</si>
  <si>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</si>
  <si>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</si>
  <si>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</si>
  <si>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</si>
  <si>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</si>
  <si>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</si>
  <si>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</si>
  <si>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</si>
  <si>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</si>
  <si>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</si>
  <si>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</si>
  <si>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</si>
  <si>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</si>
  <si>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</si>
  <si>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</si>
  <si>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</si>
  <si>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</si>
  <si>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</si>
  <si>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</si>
  <si>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</si>
  <si>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</si>
  <si>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</si>
  <si>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</si>
  <si>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</si>
  <si>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</si>
  <si>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</si>
  <si>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</si>
  <si>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</si>
  <si>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</si>
  <si>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</si>
  <si>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</si>
  <si>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</si>
  <si>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</si>
  <si>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</si>
  <si>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</si>
  <si>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</si>
  <si>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</si>
  <si>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</si>
  <si>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</si>
  <si>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</si>
  <si>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</si>
  <si>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</si>
  <si>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</si>
  <si>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</si>
  <si>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</si>
  <si>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</si>
  <si>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</si>
  <si>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</si>
  <si>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</si>
  <si>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</si>
  <si>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</si>
  <si>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</si>
  <si>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</si>
  <si>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</si>
  <si>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</si>
  <si>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</si>
  <si>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</si>
  <si>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</si>
  <si>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</si>
  <si>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</si>
  <si>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</si>
  <si>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</si>
  <si>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</si>
  <si>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</si>
  <si>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</si>
  <si>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</si>
  <si>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</si>
  <si>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</si>
  <si>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</si>
  <si>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</si>
  <si>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</si>
  <si>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</si>
  <si>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</si>
  <si>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</si>
  <si>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</si>
  <si>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</si>
  <si>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</si>
  <si>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</si>
  <si>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</si>
  <si>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</si>
  <si>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</si>
  <si>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</si>
  <si>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</si>
  <si>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</si>
  <si>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</si>
  <si>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</si>
  <si>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</si>
  <si>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</si>
  <si>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</si>
  <si>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</si>
  <si>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</si>
  <si>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</si>
  <si>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</si>
  <si>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</si>
  <si>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</si>
  <si>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</si>
  <si>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</si>
  <si>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</si>
  <si>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</si>
  <si>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</si>
  <si>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</si>
  <si>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</si>
  <si>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</si>
  <si>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</si>
  <si>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</si>
  <si>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</si>
  <si>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</si>
  <si>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</si>
  <si>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</si>
  <si>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</si>
  <si>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</si>
  <si>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</si>
  <si>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</si>
  <si>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</si>
  <si>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</si>
  <si>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</si>
  <si>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</si>
  <si>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</si>
  <si>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</si>
  <si>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</si>
  <si>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</si>
  <si>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</si>
  <si>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</si>
  <si>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</si>
  <si>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</si>
  <si>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</si>
  <si>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</si>
  <si>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</si>
  <si>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</si>
  <si>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</si>
  <si>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</si>
  <si>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</si>
  <si>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</si>
  <si>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</si>
  <si>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</si>
  <si>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</si>
  <si>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</si>
  <si>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</si>
  <si>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</si>
  <si>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</si>
  <si>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</si>
  <si>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</si>
  <si>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</si>
  <si>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</si>
  <si>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</si>
  <si>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</si>
  <si>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</si>
  <si>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</si>
  <si>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</si>
  <si>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</si>
  <si>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</si>
  <si>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</si>
  <si>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</si>
  <si>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</si>
  <si>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</si>
  <si>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</si>
  <si>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</si>
  <si>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</si>
  <si>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</si>
  <si>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</si>
  <si>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</si>
  <si>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</si>
  <si>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</si>
  <si>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</si>
  <si>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</si>
  <si>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</si>
  <si>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</si>
  <si>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</si>
  <si>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</si>
  <si>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</si>
  <si>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</si>
  <si>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</si>
  <si>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</si>
  <si>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</si>
  <si>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</si>
  <si>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</si>
  <si>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</si>
  <si>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</si>
  <si>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</si>
  <si>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</si>
  <si>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</si>
  <si>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</si>
  <si>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</si>
  <si>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</si>
  <si>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</si>
  <si>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</si>
  <si>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</si>
  <si>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</si>
  <si>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</si>
  <si>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</si>
  <si>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</si>
  <si>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</si>
  <si>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</si>
  <si>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</si>
  <si>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</si>
  <si>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</si>
  <si>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</si>
  <si>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</si>
  <si>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</si>
  <si>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</si>
  <si>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</si>
  <si>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</si>
  <si>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</si>
  <si>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</si>
  <si>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</si>
  <si>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</si>
  <si>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</si>
  <si>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</si>
  <si>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</si>
  <si>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</si>
  <si>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</si>
  <si>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</si>
  <si>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</si>
  <si>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</si>
  <si>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</si>
  <si>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</si>
  <si>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</si>
  <si>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</si>
  <si>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</si>
  <si>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</si>
  <si>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</si>
  <si>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</si>
  <si>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</si>
  <si>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</si>
  <si>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</si>
  <si>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</si>
  <si>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</si>
  <si>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</si>
  <si>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</si>
  <si>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</si>
  <si>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</si>
  <si>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</si>
  <si>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</si>
  <si>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</si>
  <si>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</si>
  <si>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</si>
  <si>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</si>
  <si>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</si>
  <si>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</si>
  <si>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</si>
  <si>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</si>
  <si>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</si>
  <si>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</si>
  <si>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</si>
  <si>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</si>
  <si>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</si>
  <si>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</si>
  <si>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</si>
  <si>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</si>
  <si>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</si>
  <si>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</si>
  <si>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</si>
  <si>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</si>
  <si>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</si>
  <si>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</si>
  <si>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</si>
  <si>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</si>
  <si>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</si>
  <si>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</si>
  <si>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</si>
  <si>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</si>
  <si>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</si>
  <si>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</si>
  <si>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</si>
  <si>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</si>
  <si>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</si>
  <si>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</si>
  <si>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</si>
  <si>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</si>
  <si>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</si>
  <si>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</si>
  <si>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</si>
  <si>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</si>
  <si>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</si>
  <si>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</si>
  <si>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</si>
  <si>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</si>
  <si>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</si>
  <si>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</si>
  <si>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</si>
  <si>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</si>
  <si>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</si>
  <si>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</si>
  <si>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</si>
  <si>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</si>
  <si>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</si>
  <si>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</si>
  <si>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</si>
  <si>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</si>
  <si>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</si>
  <si>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</si>
  <si>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</si>
  <si>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</si>
  <si>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</si>
  <si>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</si>
  <si>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</si>
  <si>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</si>
  <si>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</si>
  <si>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</si>
  <si>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</si>
  <si>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</si>
  <si>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</si>
  <si>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</si>
  <si>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</si>
  <si>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</si>
  <si>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</si>
  <si>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</si>
  <si>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</si>
  <si>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</si>
  <si>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</si>
  <si>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</si>
  <si>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</si>
  <si>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</si>
  <si>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</si>
  <si>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</si>
  <si>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</si>
  <si>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</si>
  <si>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</si>
  <si>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</si>
  <si>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</si>
  <si>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</si>
  <si>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</si>
  <si>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</si>
  <si>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</si>
  <si>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</si>
  <si>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</si>
  <si>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</si>
  <si>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</si>
  <si>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</si>
  <si>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</si>
  <si>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</si>
  <si>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</si>
  <si>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</si>
  <si>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</si>
  <si>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</si>
  <si>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</si>
  <si>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</si>
  <si>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</si>
  <si>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</si>
  <si>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</si>
  <si>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</si>
  <si>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</si>
  <si>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</si>
  <si>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</si>
  <si>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</si>
  <si>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</si>
  <si>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</si>
  <si>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</si>
  <si>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</si>
  <si>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</si>
  <si>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</si>
  <si>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</si>
  <si>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</si>
  <si>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</si>
  <si>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</si>
  <si>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</si>
  <si>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</si>
  <si>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</si>
  <si>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</si>
  <si>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</si>
  <si>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</si>
  <si>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</si>
  <si>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</si>
  <si>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</si>
  <si>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</si>
  <si>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</si>
  <si>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</si>
  <si>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</si>
  <si>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</si>
  <si>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</si>
  <si>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</si>
  <si>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</si>
  <si>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</si>
  <si>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</si>
  <si>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</si>
  <si>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</si>
  <si>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</si>
  <si>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</si>
  <si>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</si>
  <si>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</si>
  <si>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</si>
  <si>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</si>
  <si>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</si>
  <si>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</si>
  <si>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</si>
  <si>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</si>
  <si>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</si>
  <si>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</si>
  <si>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</si>
  <si>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</si>
  <si>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</si>
  <si>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</si>
  <si>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</si>
  <si>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</si>
  <si>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</si>
  <si>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</si>
  <si>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</si>
  <si>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</si>
  <si>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</si>
  <si>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</si>
  <si>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</si>
  <si>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</si>
  <si>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</si>
  <si>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</si>
  <si>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</si>
  <si>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</si>
  <si>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</si>
  <si>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</si>
  <si>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</si>
  <si>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</si>
  <si>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</si>
  <si>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</si>
  <si>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</si>
  <si>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</si>
  <si>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</si>
  <si>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</si>
  <si>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</si>
  <si>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</si>
  <si>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</si>
  <si>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</si>
  <si>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</si>
  <si>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</si>
  <si>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</si>
  <si>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</si>
  <si>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</si>
  <si>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</si>
  <si>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</si>
  <si>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</si>
  <si>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</si>
  <si>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</si>
  <si>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</si>
  <si>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</si>
  <si>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</si>
  <si>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</si>
  <si>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</si>
  <si>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</si>
  <si>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</si>
  <si>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</si>
  <si>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</si>
  <si>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</si>
  <si>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</si>
  <si>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</si>
  <si>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</si>
  <si>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</si>
  <si>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</si>
  <si>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</si>
  <si>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</si>
  <si>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</si>
  <si>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</si>
  <si>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</si>
  <si>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</si>
  <si>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</si>
  <si>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</si>
  <si>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</si>
  <si>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</si>
  <si>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</si>
  <si>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</si>
  <si>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</si>
  <si>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</si>
  <si>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</si>
  <si>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</si>
  <si>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</si>
  <si>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</si>
  <si>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</si>
  <si>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</si>
  <si>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</si>
  <si>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</si>
  <si>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</si>
  <si>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</si>
  <si>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</si>
  <si>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</si>
  <si>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</si>
  <si>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</si>
  <si>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</si>
  <si>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</si>
  <si>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</si>
  <si>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</si>
  <si>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</si>
  <si>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</si>
  <si>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</si>
  <si>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</si>
  <si>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</si>
  <si>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</si>
  <si>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</si>
  <si>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</si>
  <si>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</si>
  <si>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</si>
  <si>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</si>
  <si>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</si>
  <si>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</si>
  <si>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</si>
  <si>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</si>
  <si>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</si>
  <si>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</si>
  <si>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</si>
  <si>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</si>
  <si>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</si>
  <si>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</si>
  <si>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</si>
  <si>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</si>
  <si>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</si>
  <si>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</si>
  <si>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</si>
  <si>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</si>
  <si>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</si>
  <si>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</si>
  <si>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</si>
  <si>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</si>
  <si>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</si>
  <si>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</si>
  <si>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</si>
  <si>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</si>
  <si>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</si>
  <si>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</si>
  <si>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</si>
  <si>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</si>
  <si>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</si>
  <si>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</si>
  <si>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</si>
  <si>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</si>
  <si>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</si>
  <si>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</si>
  <si>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</si>
  <si>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</si>
  <si>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</si>
  <si>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</si>
  <si>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</si>
  <si>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</si>
  <si>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</si>
  <si>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</si>
  <si>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</si>
  <si>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</si>
  <si>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</si>
  <si>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</si>
  <si>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</si>
  <si>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</si>
  <si>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</si>
  <si>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</si>
  <si>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</si>
  <si>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</si>
  <si>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</si>
  <si>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</si>
  <si>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</si>
  <si>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</si>
  <si>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</si>
  <si>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</si>
  <si>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</si>
  <si>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</si>
  <si>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</si>
  <si>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</si>
  <si>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</si>
  <si>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</si>
  <si>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</si>
  <si>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</si>
  <si>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</si>
  <si>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</si>
  <si>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</si>
  <si>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</si>
  <si>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</si>
  <si>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</si>
  <si>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</si>
  <si>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</si>
  <si>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</si>
  <si>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</si>
  <si>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</si>
  <si>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</si>
  <si>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</si>
  <si>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</si>
  <si>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</si>
  <si>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</si>
  <si>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</si>
  <si>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</si>
  <si>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</si>
  <si>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</si>
  <si>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</si>
  <si>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</si>
  <si>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</si>
  <si>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</si>
  <si>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</si>
  <si>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</si>
  <si>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</si>
  <si>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</si>
  <si>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</si>
  <si>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</si>
  <si>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</si>
  <si>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</si>
  <si>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</si>
  <si>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</si>
  <si>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</si>
  <si>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</si>
  <si>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</si>
  <si>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</si>
  <si>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</si>
  <si>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</si>
  <si>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</si>
  <si>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</si>
  <si>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</si>
  <si>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</si>
  <si>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</si>
  <si>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</si>
  <si>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</si>
  <si>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</si>
  <si>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</si>
  <si>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</si>
  <si>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</si>
  <si>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</si>
  <si>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</si>
  <si>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</si>
  <si>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</si>
  <si>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</si>
  <si>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</si>
  <si>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</si>
  <si>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</si>
  <si>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</si>
  <si>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</si>
  <si>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</si>
  <si>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</si>
  <si>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</si>
  <si>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</si>
  <si>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</si>
  <si>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</si>
  <si>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</si>
  <si>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</si>
  <si>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</si>
  <si>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</si>
  <si>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</si>
  <si>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</si>
  <si>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</si>
  <si>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</si>
  <si>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</si>
  <si>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</si>
  <si>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</si>
  <si>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</si>
  <si>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</si>
  <si>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</si>
  <si>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</si>
  <si>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</si>
  <si>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</si>
  <si>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</si>
  <si>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</si>
  <si>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</si>
  <si>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</si>
  <si>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</si>
  <si>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</si>
  <si>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</si>
  <si>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</si>
  <si>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</si>
  <si>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</si>
  <si>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</si>
  <si>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</si>
  <si>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</si>
  <si>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</si>
  <si>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</si>
  <si>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</si>
  <si>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</si>
  <si>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</si>
  <si>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</si>
  <si>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</si>
  <si>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</si>
  <si>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</si>
  <si>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</si>
  <si>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</si>
  <si>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</si>
  <si>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</si>
  <si>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</si>
  <si>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</si>
  <si>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</si>
  <si>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</si>
  <si>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</si>
  <si>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</si>
  <si>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</si>
  <si>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</si>
  <si>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</si>
  <si>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</si>
  <si>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</si>
  <si>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</si>
  <si>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</si>
  <si>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</si>
  <si>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</si>
  <si>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</si>
  <si>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</si>
  <si>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</si>
  <si>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</si>
  <si>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</si>
  <si>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</si>
  <si>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</si>
  <si>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</si>
  <si>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</si>
  <si>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</si>
  <si>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</si>
  <si>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</si>
  <si>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</si>
  <si>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</si>
  <si>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</si>
  <si>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</si>
  <si>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</si>
  <si>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</si>
  <si>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</si>
  <si>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</si>
  <si>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</si>
  <si>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</si>
  <si>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</si>
  <si>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</si>
  <si>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</si>
  <si>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</si>
  <si>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</si>
  <si>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</si>
  <si>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</si>
  <si>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</si>
  <si>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</si>
  <si>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</si>
  <si>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</si>
  <si>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</si>
  <si>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</si>
  <si>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</si>
  <si>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</si>
  <si>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</si>
  <si>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</si>
  <si>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</si>
  <si>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</si>
  <si>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</si>
  <si>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</si>
  <si>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</si>
  <si>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</si>
  <si>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</si>
  <si>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</si>
  <si>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</si>
  <si>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</si>
  <si>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</si>
  <si>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</si>
  <si>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</si>
  <si>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</si>
  <si>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</si>
  <si>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</si>
  <si>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</si>
  <si>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</si>
  <si>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</si>
  <si>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</si>
  <si>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</si>
  <si>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</si>
  <si>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</si>
  <si>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</si>
  <si>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</si>
  <si>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</si>
  <si>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</si>
  <si>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</si>
  <si>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</si>
  <si>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</si>
  <si>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</si>
  <si>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</si>
  <si>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</si>
  <si>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</si>
  <si>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</si>
  <si>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</si>
  <si>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</si>
  <si>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</si>
  <si>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</si>
  <si>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</si>
  <si>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</si>
  <si>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</si>
  <si>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</si>
  <si>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</si>
  <si>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</si>
  <si>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</si>
  <si>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</si>
  <si>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</si>
  <si>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</si>
  <si>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</si>
  <si>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</si>
  <si>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</si>
  <si>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</si>
  <si>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</si>
  <si>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</si>
  <si>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</si>
  <si>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</si>
  <si>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</si>
  <si>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</si>
  <si>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</si>
  <si>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</si>
  <si>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</si>
  <si>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</si>
  <si>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</si>
  <si>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</si>
  <si>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</si>
  <si>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</si>
  <si>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</si>
  <si>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</si>
  <si>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</si>
  <si>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</si>
  <si>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</si>
  <si>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</si>
  <si>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</si>
  <si>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</si>
  <si>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</si>
  <si>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</si>
  <si>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</si>
  <si>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</si>
  <si>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</si>
  <si>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</si>
  <si>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</si>
  <si>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</si>
  <si>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</si>
  <si>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</si>
  <si>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</si>
  <si>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</si>
  <si>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</si>
  <si>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</si>
  <si>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</si>
  <si>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</si>
  <si>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</si>
  <si>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</si>
  <si>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</si>
  <si>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</si>
  <si>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</si>
  <si>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</si>
  <si>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</si>
  <si>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</si>
  <si>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</si>
  <si>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</si>
  <si>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</si>
  <si>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</si>
  <si>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</si>
  <si>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</si>
  <si>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</si>
  <si>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</si>
  <si>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</si>
  <si>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</si>
  <si>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</si>
  <si>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</si>
  <si>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</si>
  <si>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</si>
  <si>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</si>
  <si>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</si>
  <si>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</si>
  <si>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</si>
  <si>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</si>
  <si>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</si>
  <si>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</si>
  <si>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</si>
  <si>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</si>
  <si>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</si>
  <si>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</si>
  <si>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</si>
  <si>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</si>
  <si>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</si>
  <si>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</si>
  <si>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</si>
  <si>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</si>
  <si>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</si>
  <si>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</si>
  <si>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</si>
  <si>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</si>
  <si>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</si>
  <si>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</si>
  <si>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</si>
  <si>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</si>
  <si>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</si>
  <si>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</si>
  <si>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</si>
  <si>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</si>
  <si>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</si>
  <si>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</si>
  <si>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</si>
  <si>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</si>
  <si>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</si>
  <si>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</si>
  <si>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</si>
  <si>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</si>
  <si>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</si>
  <si>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</si>
  <si>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</si>
  <si>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</si>
  <si>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</si>
  <si>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</si>
  <si>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</si>
  <si>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</si>
  <si>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</si>
  <si>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</si>
  <si>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</si>
  <si>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</si>
  <si>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</si>
  <si>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</si>
  <si>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</si>
  <si>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</si>
  <si>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</si>
  <si>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</si>
  <si>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</si>
  <si>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</si>
  <si>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</si>
  <si>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</si>
  <si>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</si>
  <si>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</si>
  <si>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</si>
  <si>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</si>
  <si>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</si>
  <si>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</si>
  <si>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</si>
  <si>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</si>
  <si>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</si>
  <si>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</si>
  <si>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</si>
  <si>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</si>
  <si>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</si>
  <si>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</si>
  <si>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</si>
  <si>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</si>
  <si>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</si>
  <si>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</si>
  <si>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</si>
  <si>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</si>
  <si>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</si>
  <si>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</si>
  <si>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</si>
  <si>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</si>
  <si>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</si>
  <si>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</si>
  <si>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</si>
  <si>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</si>
  <si>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</si>
  <si>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</si>
  <si>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</si>
  <si>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</si>
  <si>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</si>
  <si>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</si>
  <si>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</si>
  <si>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</si>
  <si>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</si>
  <si>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</si>
  <si>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</si>
  <si>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</si>
  <si>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</si>
  <si>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</si>
  <si>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</si>
  <si>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</si>
  <si>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</si>
  <si>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</si>
  <si>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</si>
  <si>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</si>
  <si>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</si>
  <si>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</si>
  <si>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</si>
  <si>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</si>
  <si>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</si>
  <si>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</si>
  <si>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</si>
  <si>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</si>
  <si>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</si>
  <si>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</si>
  <si>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</si>
  <si>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</si>
  <si>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</si>
  <si>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</si>
  <si>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</si>
  <si>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</si>
  <si>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</si>
  <si>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</si>
  <si>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</si>
  <si>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</si>
  <si>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</si>
  <si>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</si>
  <si>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</si>
  <si>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</si>
  <si>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</si>
  <si>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</si>
  <si>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</si>
  <si>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</si>
  <si>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</si>
  <si>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</si>
  <si>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</si>
  <si>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</si>
  <si>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</si>
  <si>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</si>
  <si>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</si>
  <si>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</si>
  <si>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</si>
  <si>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</si>
  <si>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</si>
  <si>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</si>
  <si>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</si>
  <si>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</si>
  <si>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</si>
  <si>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</si>
  <si>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</si>
  <si>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</si>
  <si>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</si>
  <si>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</si>
  <si>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</si>
  <si>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</si>
  <si>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</si>
  <si>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</si>
  <si>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</si>
  <si>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</si>
  <si>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</si>
  <si>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</si>
  <si>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</si>
  <si>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</si>
  <si>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</si>
  <si>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</si>
  <si>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</si>
  <si>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</si>
  <si>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</si>
  <si>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</si>
  <si>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</si>
  <si>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</si>
  <si>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</si>
  <si>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</si>
  <si>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</si>
  <si>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</si>
  <si>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</si>
  <si>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</si>
  <si>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</si>
  <si>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</si>
  <si>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</si>
  <si>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</si>
  <si>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</si>
  <si>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</si>
  <si>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</si>
  <si>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</si>
  <si>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</si>
  <si>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</si>
  <si>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</si>
  <si>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</si>
  <si>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</si>
  <si>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</si>
  <si>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</si>
  <si>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</si>
  <si>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</si>
  <si>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</si>
  <si>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</si>
  <si>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</si>
  <si>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</si>
  <si>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</si>
  <si>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</si>
  <si>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</si>
  <si>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</si>
  <si>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</si>
  <si>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</si>
  <si>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</si>
  <si>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</si>
  <si>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</si>
  <si>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</si>
  <si>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</si>
  <si>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</si>
  <si>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</si>
  <si>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</si>
  <si>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</si>
  <si>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</si>
  <si>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</si>
  <si>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</si>
  <si>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</si>
  <si>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</si>
  <si>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</si>
  <si>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</si>
  <si>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</si>
  <si>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</si>
  <si>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</si>
  <si>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</si>
  <si>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</si>
  <si>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</si>
  <si>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</si>
  <si>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</si>
  <si>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</si>
  <si>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</si>
  <si>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</si>
  <si>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</si>
  <si>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</si>
  <si>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</si>
  <si>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</si>
  <si>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</si>
  <si>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</si>
  <si>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</si>
  <si>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</si>
  <si>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</si>
  <si>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</si>
  <si>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</si>
  <si>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</si>
  <si>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</si>
  <si>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</si>
  <si>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</si>
  <si>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</si>
  <si>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</si>
  <si>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</si>
  <si>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</si>
  <si>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</si>
  <si>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</si>
  <si>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</si>
  <si>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</si>
  <si>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</si>
  <si>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</si>
  <si>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</si>
  <si>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</si>
  <si>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</si>
  <si>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</si>
  <si>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</si>
  <si>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</si>
  <si>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</si>
  <si>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</si>
  <si>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</si>
  <si>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</si>
  <si>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</si>
  <si>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</si>
  <si>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</si>
  <si>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</si>
  <si>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</si>
  <si>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</si>
  <si>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</si>
  <si>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</si>
  <si>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</si>
  <si>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</si>
  <si>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</si>
  <si>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</si>
  <si>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</si>
  <si>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</si>
  <si>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</si>
  <si>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</si>
  <si>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</si>
  <si>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</si>
  <si>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</si>
  <si>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</si>
  <si>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</si>
  <si>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</si>
  <si>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</si>
  <si>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</si>
  <si>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</si>
  <si>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</si>
  <si>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</si>
  <si>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</si>
  <si>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</si>
  <si>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</si>
  <si>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</si>
  <si>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</si>
  <si>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</si>
  <si>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</si>
  <si>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</si>
  <si>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</si>
  <si>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</si>
  <si>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</si>
  <si>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</si>
  <si>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</si>
  <si>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</si>
  <si>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</si>
  <si>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</si>
  <si>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</si>
  <si>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</si>
  <si>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</si>
  <si>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</si>
  <si>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</si>
  <si>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</si>
  <si>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</si>
  <si>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</si>
  <si>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</si>
  <si>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</si>
  <si>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</si>
  <si>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</si>
  <si>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</si>
  <si>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</si>
  <si>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</si>
  <si>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</si>
  <si>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</si>
  <si>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</si>
  <si>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</si>
  <si>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</si>
  <si>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</si>
  <si>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</si>
  <si>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</si>
  <si>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</si>
  <si>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</si>
  <si>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</si>
  <si>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</si>
  <si>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</si>
  <si>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</si>
  <si>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</si>
  <si>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</si>
  <si>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</si>
  <si>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</si>
  <si>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</si>
  <si>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</si>
  <si>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</si>
  <si>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</si>
  <si>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</si>
  <si>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</si>
  <si>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</si>
  <si>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</si>
  <si>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</si>
  <si>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</si>
  <si>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</si>
  <si>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</si>
  <si>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</si>
  <si>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</si>
  <si>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</si>
  <si>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</si>
  <si>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</si>
  <si>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</si>
  <si>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</si>
  <si>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</si>
  <si>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</si>
  <si>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</si>
  <si>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</si>
  <si>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</si>
  <si>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</si>
  <si>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</si>
  <si>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</si>
  <si>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</si>
  <si>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</si>
  <si>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</si>
  <si>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</si>
  <si>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</si>
  <si>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</si>
  <si>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</si>
  <si>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</si>
  <si>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</si>
  <si>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</si>
  <si>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</si>
  <si>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</si>
  <si>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</si>
  <si>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</si>
  <si>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</si>
  <si>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</si>
  <si>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</si>
  <si>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</si>
  <si>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</si>
  <si>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</si>
  <si>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</si>
  <si>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</si>
  <si>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</si>
  <si>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</si>
  <si>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</si>
  <si>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</si>
  <si>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</si>
  <si>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</si>
  <si>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</si>
  <si>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</si>
  <si>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</si>
  <si>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</si>
  <si>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</si>
  <si>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</si>
  <si>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</si>
  <si>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</si>
  <si>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</si>
  <si>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</si>
  <si>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</si>
  <si>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</si>
  <si>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</si>
  <si>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</si>
  <si>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</si>
  <si>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</si>
  <si>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</si>
  <si>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</si>
  <si>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</si>
  <si>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</si>
  <si>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</si>
  <si>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</si>
  <si>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</si>
  <si>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</si>
  <si>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</si>
  <si>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</si>
  <si>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</si>
  <si>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</si>
  <si>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</si>
  <si>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</si>
  <si>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</si>
  <si>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</si>
  <si>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</si>
  <si>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</si>
  <si>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</si>
  <si>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</si>
  <si>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</si>
  <si>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</si>
  <si>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</si>
  <si>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</si>
  <si>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</si>
  <si>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</si>
  <si>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</si>
  <si>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</si>
  <si>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</si>
  <si>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</si>
  <si>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</si>
  <si>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</si>
  <si>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</si>
  <si>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</si>
  <si>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</si>
  <si>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</si>
  <si>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</si>
  <si>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</si>
  <si>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</si>
  <si>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</si>
  <si>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</si>
  <si>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</si>
  <si>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</si>
  <si>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</si>
  <si>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</si>
  <si>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</si>
  <si>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</si>
  <si>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</si>
  <si>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</si>
  <si>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</si>
  <si>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</si>
  <si>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</si>
  <si>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</si>
  <si>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</si>
  <si>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</si>
  <si>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</si>
  <si>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</si>
  <si>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</si>
  <si>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</si>
  <si>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</si>
  <si>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</si>
  <si>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</si>
  <si>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</si>
  <si>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</si>
  <si>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</si>
  <si>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</si>
  <si>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</si>
  <si>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</si>
  <si>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</si>
  <si>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</si>
  <si>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</si>
  <si>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</si>
  <si>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</si>
  <si>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</si>
  <si>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</si>
  <si>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</si>
  <si>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</si>
  <si>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</si>
  <si>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</si>
  <si>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</si>
  <si>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</si>
  <si>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</si>
  <si>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</si>
  <si>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</si>
  <si>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</si>
  <si>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</si>
  <si>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</si>
  <si>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</si>
  <si>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</si>
  <si>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</si>
  <si>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</si>
  <si>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</si>
  <si>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</si>
  <si>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</si>
  <si>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</si>
  <si>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</si>
  <si>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</si>
  <si>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</si>
  <si>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</si>
  <si>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</si>
  <si>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</si>
  <si>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</si>
  <si>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</si>
  <si>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</si>
  <si>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</si>
  <si>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</si>
  <si>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</si>
  <si>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</si>
  <si>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</si>
  <si>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</si>
  <si>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</si>
  <si>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</si>
  <si>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</si>
  <si>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</si>
  <si>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</si>
  <si>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</si>
  <si>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</si>
  <si>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</si>
  <si>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</si>
  <si>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</si>
  <si>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</si>
  <si>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</si>
  <si>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</si>
  <si>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</si>
  <si>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</si>
  <si>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</si>
  <si>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</si>
  <si>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</si>
  <si>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</si>
  <si>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</si>
  <si>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</si>
  <si>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</si>
  <si>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</si>
  <si>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</si>
  <si>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</si>
  <si>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</si>
  <si>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</si>
  <si>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</si>
  <si>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</si>
  <si>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</si>
  <si>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</si>
  <si>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</si>
  <si>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</si>
  <si>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</si>
  <si>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</si>
  <si>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</si>
  <si>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</si>
  <si>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</si>
  <si>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</si>
  <si>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</si>
  <si>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</si>
  <si>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</si>
  <si>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</si>
  <si>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</si>
  <si>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</si>
  <si>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</si>
  <si>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</si>
  <si>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</si>
  <si>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</si>
  <si>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</si>
  <si>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</si>
  <si>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</si>
  <si>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</si>
  <si>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</si>
  <si>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</si>
  <si>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</si>
  <si>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</si>
  <si>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</si>
  <si>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</si>
  <si>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</si>
  <si>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</si>
  <si>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</si>
  <si>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</si>
  <si>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</si>
  <si>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</si>
  <si>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</si>
  <si>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</si>
  <si>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</si>
  <si>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</si>
  <si>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</si>
  <si>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</si>
  <si>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</si>
  <si>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</si>
  <si>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</si>
  <si>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</si>
  <si>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</si>
  <si>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</si>
  <si>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</si>
  <si>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</si>
  <si>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</si>
  <si>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</si>
  <si>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</si>
  <si>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</si>
  <si>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</si>
  <si>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</si>
  <si>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</si>
  <si>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</si>
  <si>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</si>
  <si>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</si>
  <si>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</si>
  <si>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</si>
  <si>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</si>
  <si>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</si>
  <si>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</si>
  <si>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</si>
  <si>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</si>
  <si>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</si>
  <si>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</si>
  <si>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</si>
  <si>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</si>
  <si>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</si>
  <si>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</si>
  <si>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</si>
  <si>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</si>
  <si>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</si>
  <si>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</si>
  <si>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</si>
  <si>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</si>
  <si>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</si>
  <si>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</si>
  <si>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</si>
  <si>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</si>
  <si>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</si>
  <si>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</si>
  <si>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</si>
  <si>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</si>
  <si>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</si>
  <si>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</si>
  <si>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</si>
  <si>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</si>
  <si>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</si>
  <si>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</si>
  <si>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</si>
  <si>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</si>
  <si>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</si>
  <si>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</si>
  <si>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</si>
  <si>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</si>
  <si>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</si>
  <si>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</si>
  <si>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</si>
  <si>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</si>
  <si>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</si>
  <si>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</si>
  <si>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</si>
  <si>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</si>
  <si>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</si>
  <si>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</si>
  <si>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</si>
  <si>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</si>
  <si>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</si>
  <si>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</si>
  <si>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</si>
  <si>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</si>
  <si>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</si>
  <si>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</si>
  <si>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</si>
  <si>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</si>
  <si>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</si>
  <si>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</si>
  <si>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</si>
  <si>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</si>
  <si>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</si>
  <si>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</si>
  <si>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</si>
  <si>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</si>
  <si>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</si>
  <si>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</si>
  <si>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</si>
  <si>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</si>
  <si>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</si>
  <si>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</si>
  <si>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</si>
  <si>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</si>
  <si>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</si>
  <si>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</si>
  <si>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</si>
  <si>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</si>
  <si>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</si>
  <si>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</si>
  <si>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</si>
  <si>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</si>
  <si>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</si>
  <si>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</si>
  <si>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</si>
  <si>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</si>
  <si>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</si>
  <si>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</si>
  <si>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</si>
  <si>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</si>
  <si>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</si>
  <si>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</si>
  <si>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</si>
  <si>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</si>
  <si>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</si>
  <si>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</si>
  <si>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</si>
  <si>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</si>
  <si>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</si>
  <si>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</si>
  <si>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</si>
  <si>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</si>
  <si>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</si>
  <si>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</si>
  <si>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</si>
  <si>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</si>
  <si>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</si>
  <si>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</si>
  <si>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</si>
  <si>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</si>
  <si>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</si>
  <si>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</si>
  <si>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</si>
  <si>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</si>
  <si>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</si>
  <si>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</si>
  <si>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</si>
  <si>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</si>
  <si>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</si>
  <si>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</si>
  <si>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</si>
  <si>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</si>
  <si>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</si>
  <si>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</si>
  <si>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</si>
  <si>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</si>
  <si>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</si>
  <si>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</si>
  <si>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</si>
  <si>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</si>
  <si>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</si>
  <si>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</si>
  <si>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</si>
  <si>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</si>
  <si>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</si>
  <si>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</si>
  <si>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</si>
  <si>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</si>
  <si>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</si>
  <si>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</si>
  <si>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</si>
  <si>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</si>
  <si>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</si>
  <si>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</si>
  <si>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</si>
  <si>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</si>
  <si>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</si>
  <si>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</si>
  <si>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</si>
  <si>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</si>
  <si>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</si>
  <si>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</si>
  <si>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</si>
  <si>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</si>
  <si>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</si>
  <si>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</si>
  <si>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</si>
  <si>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</si>
  <si>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</si>
  <si>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</si>
  <si>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</si>
  <si>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</si>
  <si>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</si>
  <si>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</si>
  <si>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</si>
  <si>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</si>
  <si>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</si>
  <si>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</si>
  <si>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</si>
  <si>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</si>
  <si>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</si>
  <si>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</si>
  <si>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</si>
  <si>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</si>
  <si>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</si>
  <si>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</si>
  <si>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</si>
  <si>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</si>
  <si>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</si>
  <si>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</si>
  <si>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</si>
  <si>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</si>
  <si>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</si>
  <si>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</si>
  <si>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</si>
  <si>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</si>
  <si>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</si>
  <si>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</si>
  <si>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</si>
  <si>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</si>
  <si>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</si>
  <si>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</si>
  <si>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</si>
  <si>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</si>
  <si>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</si>
  <si>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</si>
  <si>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</si>
  <si>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</si>
  <si>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</si>
  <si>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</si>
  <si>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</si>
  <si>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</si>
  <si>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</si>
  <si>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</si>
  <si>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</si>
  <si>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</si>
  <si>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</si>
  <si>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</si>
  <si>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</si>
  <si>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</si>
  <si>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</si>
  <si>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</si>
  <si>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</si>
  <si>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</si>
  <si>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</si>
  <si>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</si>
  <si>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</si>
  <si>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</si>
  <si>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</si>
  <si>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</si>
  <si>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</si>
  <si>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</si>
  <si>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</si>
  <si>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</si>
  <si>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</si>
  <si>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</si>
  <si>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</si>
  <si>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</si>
  <si>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</si>
  <si>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</si>
  <si>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</si>
  <si>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</si>
  <si>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</si>
  <si>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</si>
  <si>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</si>
  <si>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</si>
  <si>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</si>
  <si>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</si>
  <si>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</si>
  <si>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</si>
  <si>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</si>
  <si>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</si>
  <si>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</si>
  <si>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</si>
  <si>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</si>
  <si>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</si>
  <si>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</si>
  <si>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</si>
  <si>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</si>
  <si>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</si>
  <si>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</si>
  <si>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</si>
  <si>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</si>
  <si>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</si>
  <si>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</si>
  <si>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</si>
  <si>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</si>
  <si>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</si>
  <si>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</si>
  <si>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</si>
  <si>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</si>
  <si>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</si>
  <si>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</si>
  <si>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</si>
  <si>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</si>
  <si>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</si>
  <si>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</si>
  <si>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</si>
  <si>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</si>
  <si>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</si>
  <si>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</si>
  <si>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</si>
  <si>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</si>
  <si>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</si>
  <si>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</si>
  <si>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</si>
  <si>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</si>
  <si>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</si>
  <si>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</si>
  <si>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</si>
  <si>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</si>
  <si>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</si>
  <si>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</si>
  <si>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</si>
  <si>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</si>
  <si>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</si>
  <si>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</si>
  <si>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</si>
  <si>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</si>
  <si>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</si>
  <si>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</si>
  <si>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</si>
  <si>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</si>
  <si>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</si>
  <si>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</si>
  <si>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</si>
  <si>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</si>
  <si>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</si>
  <si>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</si>
  <si>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</si>
  <si>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</si>
  <si>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</si>
  <si>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</si>
  <si>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</si>
  <si>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</si>
  <si>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</si>
  <si>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</si>
  <si>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</si>
  <si>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</si>
  <si>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</si>
  <si>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</si>
  <si>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</si>
  <si>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</si>
  <si>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</si>
  <si>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</si>
  <si>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</si>
  <si>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</si>
  <si>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</si>
  <si>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</si>
  <si>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</si>
  <si>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</si>
  <si>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</si>
  <si>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</si>
  <si>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</si>
  <si>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</si>
  <si>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</si>
  <si>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</si>
  <si>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</si>
  <si>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</si>
  <si>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</si>
  <si>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</si>
  <si>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</si>
  <si>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</si>
  <si>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</si>
  <si>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</si>
  <si>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</si>
  <si>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</si>
  <si>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</si>
  <si>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</si>
  <si>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</si>
  <si>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</si>
  <si>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</si>
  <si>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</si>
  <si>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</si>
  <si>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</si>
  <si>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</si>
  <si>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</si>
  <si>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</si>
  <si>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</si>
  <si>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</si>
  <si>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</si>
  <si>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</si>
  <si>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</si>
  <si>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</si>
  <si>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</si>
  <si>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</si>
  <si>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</si>
  <si>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</si>
  <si>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</si>
  <si>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</si>
  <si>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</si>
  <si>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</si>
  <si>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</si>
  <si>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</si>
  <si>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</si>
  <si>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</si>
  <si>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</si>
  <si>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</si>
  <si>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</si>
  <si>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</si>
  <si>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</si>
  <si>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</si>
  <si>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</si>
  <si>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</si>
  <si>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</si>
  <si>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</si>
  <si>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</si>
  <si>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</si>
  <si>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</si>
  <si>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</si>
  <si>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</si>
  <si>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</si>
  <si>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</si>
  <si>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</si>
  <si>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</si>
  <si>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</si>
  <si>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</si>
  <si>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</si>
  <si>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</si>
  <si>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</si>
  <si>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</si>
  <si>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</si>
  <si>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</si>
  <si>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</si>
  <si>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</si>
  <si>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</si>
  <si>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</si>
  <si>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</si>
  <si>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</si>
  <si>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</si>
  <si>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</si>
  <si>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</si>
  <si>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</si>
  <si>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</si>
  <si>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</si>
  <si>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</si>
  <si>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</si>
  <si>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</si>
  <si>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</si>
  <si>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</si>
  <si>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</si>
  <si>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</si>
  <si>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</si>
  <si>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</si>
  <si>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</si>
  <si>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</si>
  <si>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</si>
  <si>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</si>
  <si>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</si>
  <si>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</si>
  <si>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</si>
  <si>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</si>
  <si>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</si>
  <si>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</si>
  <si>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</si>
  <si>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</si>
  <si>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</si>
  <si>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</si>
  <si>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</si>
  <si>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</si>
  <si>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</si>
  <si>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</si>
  <si>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</si>
  <si>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</si>
  <si>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</si>
  <si>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</si>
  <si>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</si>
  <si>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</si>
  <si>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</si>
  <si>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</si>
  <si>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</si>
  <si>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</si>
  <si>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</si>
  <si>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</si>
  <si>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</si>
  <si>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</si>
  <si>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</si>
  <si>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</si>
  <si>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</si>
  <si>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</si>
  <si>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</si>
  <si>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</si>
  <si>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</si>
  <si>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</si>
  <si>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</si>
  <si>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</si>
  <si>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</si>
  <si>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</si>
  <si>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</si>
  <si>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</si>
  <si>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</si>
  <si>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</si>
  <si>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</si>
  <si>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</si>
  <si>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</si>
  <si>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</si>
  <si>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</si>
  <si>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</si>
  <si>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</si>
  <si>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</si>
  <si>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</si>
  <si>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</si>
  <si>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</si>
  <si>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</si>
  <si>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</si>
  <si>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</si>
  <si>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</si>
  <si>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</si>
  <si>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</si>
  <si>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</si>
  <si>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</si>
  <si>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</si>
  <si>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</si>
  <si>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</si>
  <si>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</si>
  <si>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</si>
  <si>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</si>
  <si>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</si>
  <si>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</si>
  <si>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</si>
  <si>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</si>
  <si>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</si>
  <si>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</si>
  <si>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</si>
  <si>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</si>
  <si>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</si>
  <si>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</si>
  <si>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</si>
  <si>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</si>
  <si>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</si>
  <si>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</si>
  <si>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</si>
  <si>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</si>
  <si>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</si>
  <si>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</si>
  <si>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</si>
  <si>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</si>
  <si>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</si>
  <si>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</si>
  <si>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</si>
  <si>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</si>
  <si>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</si>
  <si>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</si>
  <si>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</si>
  <si>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</si>
  <si>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</si>
  <si>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</si>
  <si>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</si>
  <si>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</si>
  <si>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</si>
  <si>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</si>
  <si>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</si>
  <si>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</si>
  <si>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</si>
  <si>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</si>
  <si>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</si>
  <si>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</si>
  <si>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</si>
  <si>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</si>
  <si>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</si>
  <si>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</si>
  <si>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</si>
  <si>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</si>
  <si>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</si>
  <si>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</si>
  <si>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</si>
  <si>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</si>
  <si>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</si>
  <si>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</si>
  <si>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</si>
  <si>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</si>
  <si>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</si>
  <si>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</si>
  <si>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</si>
  <si>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</si>
  <si>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</si>
  <si>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</si>
  <si>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</si>
  <si>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</si>
  <si>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</si>
  <si>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</si>
  <si>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</si>
  <si>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</si>
  <si>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</si>
  <si>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</si>
  <si>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</si>
  <si>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</si>
  <si>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</si>
  <si>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</si>
  <si>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</si>
  <si>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</si>
  <si>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</si>
  <si>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</si>
  <si>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</si>
  <si>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</si>
  <si>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</si>
  <si>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</si>
  <si>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</si>
  <si>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</si>
  <si>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</si>
  <si>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</si>
  <si>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</si>
  <si>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</si>
  <si>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</si>
  <si>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</si>
  <si>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</si>
  <si>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</si>
  <si>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</si>
  <si>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</si>
  <si>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</si>
  <si>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</si>
  <si>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</si>
  <si>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</si>
  <si>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</si>
  <si>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</si>
  <si>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</si>
  <si>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</si>
  <si>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</si>
  <si>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</si>
  <si>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</si>
  <si>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</si>
  <si>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</si>
  <si>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</si>
  <si>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</si>
  <si>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</si>
  <si>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</si>
  <si>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</si>
  <si>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</si>
  <si>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</si>
  <si>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</si>
  <si>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</si>
  <si>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</si>
  <si>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</si>
  <si>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</si>
  <si>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</si>
  <si>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</si>
  <si>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</si>
  <si>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</si>
  <si>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</si>
  <si>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</si>
  <si>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</si>
  <si>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</si>
  <si>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</si>
  <si>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</si>
  <si>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</si>
  <si>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</si>
  <si>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</si>
  <si>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</si>
  <si>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</si>
  <si>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</si>
  <si>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</si>
  <si>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</si>
  <si>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</si>
  <si>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</si>
  <si>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</si>
  <si>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</si>
  <si>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</si>
  <si>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</si>
  <si>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</si>
  <si>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</si>
  <si>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</si>
  <si>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</si>
  <si>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</si>
  <si>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</si>
  <si>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</si>
  <si>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</si>
  <si>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</si>
  <si>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</si>
  <si>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</si>
  <si>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</si>
  <si>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</si>
  <si>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</si>
  <si>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</si>
  <si>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</si>
  <si>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</si>
  <si>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</si>
  <si>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</si>
  <si>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</si>
  <si>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</si>
  <si>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</si>
  <si>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</si>
  <si>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</si>
  <si>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</si>
  <si>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</si>
  <si>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</si>
  <si>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</si>
  <si>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</si>
  <si>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</si>
  <si>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</si>
  <si>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</si>
  <si>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</si>
  <si>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</si>
  <si>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</si>
  <si>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</si>
  <si>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</si>
  <si>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</si>
  <si>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</si>
  <si>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</si>
  <si>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</si>
  <si>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</si>
  <si>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</si>
  <si>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</si>
  <si>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</si>
  <si>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</si>
  <si>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</si>
  <si>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</si>
  <si>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</si>
  <si>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</si>
  <si>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</si>
  <si>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</si>
  <si>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</si>
  <si>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</si>
  <si>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</si>
  <si>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</si>
  <si>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</si>
  <si>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</si>
  <si>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</si>
  <si>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</si>
  <si>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</si>
  <si>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</si>
  <si>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</si>
  <si>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</si>
  <si>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</si>
  <si>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</si>
  <si>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</si>
  <si>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</si>
  <si>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</si>
  <si>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</si>
  <si>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</si>
  <si>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</si>
  <si>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</si>
  <si>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</si>
  <si>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</si>
  <si>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</si>
  <si>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</si>
  <si>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</si>
  <si>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</si>
  <si>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</si>
  <si>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</si>
  <si>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</si>
  <si>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</si>
  <si>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</si>
  <si>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</si>
  <si>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</si>
  <si>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</si>
  <si>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</si>
  <si>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</si>
  <si>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</si>
  <si>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</si>
  <si>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</si>
  <si>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</si>
  <si>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</si>
  <si>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</si>
  <si>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</si>
  <si>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</si>
  <si>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</si>
  <si>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</si>
  <si>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</si>
  <si>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</si>
  <si>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</si>
  <si>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</si>
  <si>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</si>
  <si>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</si>
  <si>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</si>
  <si>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</si>
  <si>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</si>
  <si>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</si>
  <si>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</si>
  <si>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</si>
  <si>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</si>
  <si>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</si>
  <si>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</si>
  <si>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</si>
  <si>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</si>
  <si>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</si>
  <si>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</si>
  <si>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</si>
  <si>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</si>
  <si>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</si>
  <si>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</si>
  <si>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</si>
  <si>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</si>
  <si>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</si>
  <si>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</si>
  <si>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</si>
  <si>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</si>
  <si>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</si>
  <si>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</si>
  <si>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</si>
  <si>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</si>
  <si>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</si>
  <si>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</si>
  <si>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</si>
  <si>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</si>
  <si>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</si>
  <si>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</si>
  <si>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</si>
  <si>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</si>
  <si>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</si>
  <si>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</si>
  <si>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</si>
  <si>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</si>
  <si>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</si>
  <si>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</si>
  <si>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</si>
  <si>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</si>
  <si>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</si>
  <si>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</si>
  <si>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</si>
  <si>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</si>
  <si>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</si>
  <si>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</si>
  <si>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</si>
  <si>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</si>
  <si>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</si>
  <si>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</si>
  <si>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</si>
  <si>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</si>
  <si>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</si>
  <si>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</si>
  <si>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</si>
  <si>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</si>
  <si>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</si>
  <si>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</si>
  <si>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</si>
  <si>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</si>
  <si>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</si>
  <si>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</si>
  <si>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</si>
  <si>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</si>
  <si>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</si>
  <si>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</si>
  <si>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</si>
  <si>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</si>
  <si>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</si>
  <si>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</si>
  <si>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</si>
  <si>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</si>
  <si>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</si>
  <si>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</si>
  <si>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</si>
  <si>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</si>
  <si>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</si>
  <si>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</si>
  <si>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</si>
  <si>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</si>
  <si>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</si>
  <si>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</si>
  <si>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</si>
  <si>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</si>
  <si>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</si>
  <si>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</si>
  <si>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</si>
  <si>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</si>
  <si>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</si>
  <si>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</si>
  <si>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</si>
  <si>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</si>
  <si>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</si>
  <si>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</si>
  <si>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</si>
  <si>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</si>
  <si>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</si>
  <si>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</si>
  <si>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</si>
  <si>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</si>
  <si>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</si>
  <si>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</si>
  <si>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</si>
  <si>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</si>
  <si>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</si>
  <si>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</si>
  <si>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</si>
  <si>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</si>
  <si>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</si>
  <si>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</si>
  <si>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</si>
  <si>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</si>
  <si>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</si>
  <si>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</si>
  <si>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</si>
  <si>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</si>
  <si>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</si>
  <si>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</si>
  <si>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</si>
  <si>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</si>
  <si>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</si>
  <si>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</si>
  <si>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</si>
  <si>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</si>
  <si>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</si>
  <si>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</si>
  <si>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</si>
  <si>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</si>
  <si>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</si>
  <si>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</si>
  <si>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</si>
  <si>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</si>
  <si>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</si>
  <si>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</si>
  <si>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</si>
  <si>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</si>
  <si>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</si>
  <si>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</si>
  <si>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</si>
  <si>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</si>
  <si>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</si>
  <si>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</si>
  <si>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</si>
  <si>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</si>
  <si>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</si>
  <si>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</si>
  <si>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</si>
  <si>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</si>
  <si>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</si>
  <si>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</si>
  <si>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</si>
  <si>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</si>
  <si>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</si>
  <si>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</si>
  <si>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</si>
  <si>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</si>
  <si>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</si>
  <si>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</si>
  <si>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</si>
  <si>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</si>
  <si>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</si>
  <si>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</si>
  <si>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</si>
  <si>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</si>
  <si>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</si>
  <si>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</si>
  <si>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</si>
  <si>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</si>
  <si>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</si>
  <si>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</si>
  <si>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</si>
  <si>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</si>
  <si>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</si>
  <si>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</si>
  <si>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</si>
  <si>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</si>
  <si>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</si>
  <si>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</si>
  <si>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</si>
  <si>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</si>
  <si>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</si>
  <si>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</si>
  <si>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</si>
  <si>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</si>
  <si>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</si>
  <si>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</si>
  <si>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</si>
  <si>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</si>
  <si>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</si>
  <si>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</si>
  <si>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</si>
  <si>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</si>
  <si>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</si>
  <si>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</si>
  <si>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</si>
  <si>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</si>
  <si>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</si>
  <si>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</si>
  <si>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</si>
  <si>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</si>
  <si>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</si>
  <si>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</si>
  <si>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</si>
  <si>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</si>
  <si>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</si>
  <si>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</si>
  <si>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</si>
  <si>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</si>
  <si>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</si>
  <si>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</si>
  <si>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</si>
  <si>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</si>
  <si>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</si>
  <si>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</si>
  <si>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</si>
  <si>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</si>
  <si>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</si>
  <si>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</si>
  <si>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</si>
  <si>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</si>
  <si>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</si>
  <si>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</si>
  <si>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</si>
  <si>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</si>
  <si>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</si>
  <si>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</si>
  <si>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</si>
  <si>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</si>
  <si>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</si>
  <si>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</si>
  <si>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</si>
  <si>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</si>
  <si>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</si>
  <si>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</si>
  <si>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</si>
  <si>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</si>
  <si>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</si>
  <si>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</si>
  <si>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</si>
  <si>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</si>
  <si>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</si>
  <si>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</si>
  <si>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</si>
  <si>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</si>
  <si>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</si>
  <si>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</si>
  <si>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</si>
  <si>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</si>
  <si>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</si>
  <si>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</si>
  <si>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</si>
  <si>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</si>
  <si>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</si>
  <si>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</si>
  <si>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</si>
  <si>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</si>
  <si>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</si>
  <si>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</si>
  <si>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</si>
  <si>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</si>
  <si>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</si>
  <si>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</si>
  <si>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</si>
  <si>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</si>
  <si>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</si>
  <si>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</si>
  <si>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</si>
  <si>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</si>
  <si>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</si>
  <si>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</si>
  <si>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</si>
  <si>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</si>
  <si>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</si>
  <si>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</si>
  <si>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</si>
  <si>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</si>
  <si>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</si>
  <si>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</si>
  <si>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</si>
  <si>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</si>
  <si>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</si>
  <si>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</si>
  <si>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</si>
  <si>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</si>
  <si>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</si>
  <si>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</si>
  <si>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</si>
  <si>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</si>
  <si>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</si>
  <si>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</si>
  <si>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</si>
  <si>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</si>
  <si>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</si>
  <si>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</si>
  <si>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</si>
  <si>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</si>
  <si>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</si>
  <si>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</si>
  <si>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</si>
  <si>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</si>
  <si>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</si>
  <si>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</si>
  <si>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</si>
  <si>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</si>
  <si>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</si>
  <si>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</si>
  <si>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</si>
  <si>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</si>
  <si>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</si>
  <si>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</si>
  <si>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</si>
  <si>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</si>
  <si>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</si>
  <si>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</si>
  <si>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</si>
  <si>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</si>
  <si>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</si>
  <si>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</si>
  <si>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</si>
  <si>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</si>
  <si>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</si>
  <si>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</si>
  <si>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</si>
  <si>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</si>
  <si>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</si>
  <si>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</si>
  <si>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</si>
  <si>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</si>
  <si>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</si>
  <si>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</si>
  <si>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</si>
  <si>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</si>
  <si>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</si>
  <si>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</si>
  <si>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</si>
  <si>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</si>
  <si>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</si>
  <si>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</si>
  <si>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</si>
  <si>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</si>
  <si>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</si>
  <si>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</si>
  <si>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</si>
  <si>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</si>
  <si>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</si>
  <si>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</si>
  <si>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</si>
  <si>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</si>
  <si>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</si>
  <si>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</si>
  <si>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</si>
  <si>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</si>
  <si>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</si>
  <si>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</si>
  <si>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</si>
  <si>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</si>
  <si>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</si>
  <si>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</si>
  <si>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</si>
  <si>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</si>
  <si>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</si>
  <si>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</si>
  <si>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</si>
  <si>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</si>
  <si>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</si>
  <si>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</si>
  <si>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</si>
  <si>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</si>
  <si>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</si>
  <si>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</si>
  <si>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</si>
  <si>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</si>
  <si>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</si>
  <si>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</si>
  <si>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</si>
  <si>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</si>
  <si>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</si>
  <si>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</si>
  <si>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</si>
  <si>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</si>
  <si>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</si>
  <si>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</si>
  <si>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</si>
  <si>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</si>
  <si>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</si>
  <si>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</si>
  <si>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</si>
  <si>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</si>
  <si>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</si>
  <si>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</si>
  <si>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</si>
  <si>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</si>
  <si>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</si>
  <si>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</si>
  <si>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</si>
  <si>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</si>
  <si>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</si>
  <si>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</si>
  <si>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</si>
  <si>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</si>
  <si>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</si>
  <si>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</si>
  <si>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</si>
  <si>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</si>
  <si>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</si>
  <si>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</si>
  <si>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</si>
  <si>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</si>
  <si>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</si>
  <si>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</si>
  <si>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</si>
  <si>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</si>
  <si>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</si>
  <si>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</si>
  <si>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</si>
  <si>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</si>
  <si>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</si>
  <si>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</si>
  <si>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</si>
  <si>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</si>
  <si>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</si>
  <si>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</si>
  <si>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</si>
  <si>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</si>
  <si>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</si>
  <si>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</si>
  <si>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</si>
  <si>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</si>
  <si>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</si>
  <si>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</si>
  <si>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</si>
  <si>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</si>
  <si>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</si>
  <si>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</si>
  <si>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</si>
  <si>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</si>
  <si>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</si>
  <si>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</si>
  <si>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</si>
  <si>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</si>
  <si>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</si>
  <si>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</si>
  <si>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</si>
  <si>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</si>
  <si>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</si>
  <si>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</si>
  <si>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</si>
  <si>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</si>
  <si>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</si>
  <si>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</si>
  <si>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</si>
  <si>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</si>
  <si>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</si>
  <si>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</si>
  <si>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</si>
  <si>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</si>
  <si>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</si>
  <si>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</si>
  <si>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</si>
  <si>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</si>
  <si>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</si>
  <si>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</si>
  <si>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</si>
  <si>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</si>
  <si>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</si>
  <si>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</si>
  <si>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</si>
  <si>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</si>
  <si>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</si>
  <si>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</si>
  <si>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</si>
  <si>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</si>
  <si>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</si>
  <si>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</si>
  <si>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</si>
  <si>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</si>
  <si>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</si>
  <si>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</si>
  <si>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</si>
  <si>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</si>
  <si>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</si>
  <si>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</si>
  <si>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</si>
  <si>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</si>
  <si>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</si>
  <si>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</si>
  <si>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</si>
  <si>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</si>
  <si>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</si>
  <si>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</si>
  <si>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</si>
  <si>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</si>
  <si>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</si>
  <si>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</si>
  <si>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</si>
  <si>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</si>
  <si>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</si>
  <si>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</si>
  <si>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</si>
  <si>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</si>
  <si>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</si>
  <si>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</si>
  <si>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</si>
  <si>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</si>
  <si>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</si>
  <si>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</si>
  <si>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</si>
  <si>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</si>
  <si>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</si>
  <si>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</si>
  <si>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</si>
  <si>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</si>
  <si>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</si>
  <si>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</si>
  <si>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</si>
  <si>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</si>
  <si>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</si>
  <si>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</si>
  <si>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</si>
  <si>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</si>
  <si>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</si>
  <si>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</si>
  <si>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</si>
  <si>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</si>
  <si>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</si>
  <si>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</si>
  <si>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</si>
  <si>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</si>
  <si>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</si>
  <si>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</si>
  <si>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</si>
  <si>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</si>
  <si>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</si>
  <si>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</si>
  <si>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</si>
  <si>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</si>
  <si>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</si>
  <si>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</si>
  <si>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</si>
  <si>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</si>
  <si>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</si>
  <si>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</si>
  <si>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</si>
  <si>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</si>
  <si>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</si>
  <si>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</si>
  <si>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</si>
  <si>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</si>
  <si>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</si>
  <si>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</si>
  <si>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</si>
  <si>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</si>
  <si>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</si>
  <si>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</si>
  <si>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</si>
  <si>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</si>
  <si>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</si>
  <si>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</si>
  <si>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</si>
  <si>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</si>
  <si>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</si>
  <si>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</si>
  <si>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</si>
  <si>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</si>
  <si>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</si>
  <si>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</si>
  <si>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</si>
  <si>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</si>
  <si>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</si>
  <si>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</si>
  <si>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</si>
  <si>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</si>
  <si>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</si>
  <si>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</si>
  <si>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</si>
  <si>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</si>
  <si>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</si>
  <si>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</si>
  <si>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</si>
  <si>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</si>
  <si>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</si>
  <si>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</si>
  <si>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</si>
  <si>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</si>
  <si>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</si>
  <si>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</si>
  <si>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</si>
  <si>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</si>
  <si>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</si>
  <si>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</si>
  <si>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</si>
  <si>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</si>
  <si>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</si>
  <si>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</si>
  <si>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</si>
  <si>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</si>
  <si>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</si>
  <si>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</si>
  <si>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</si>
  <si>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</si>
  <si>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</si>
  <si>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</si>
  <si>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</si>
  <si>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</si>
  <si>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</si>
  <si>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</si>
  <si>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</si>
  <si>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</si>
  <si>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</si>
  <si>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</si>
  <si>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</si>
  <si>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</si>
  <si>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</si>
  <si>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</si>
  <si>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</si>
  <si>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</si>
  <si>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</si>
  <si>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</si>
  <si>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</si>
  <si>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</si>
  <si>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</si>
  <si>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</si>
  <si>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</si>
  <si>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</si>
  <si>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</si>
  <si>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</si>
  <si>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</si>
  <si>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</si>
  <si>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</si>
  <si>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</si>
  <si>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</si>
  <si>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</si>
  <si>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</si>
  <si>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</si>
  <si>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</si>
  <si>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</si>
  <si>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</si>
  <si>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</si>
  <si>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</si>
  <si>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</si>
  <si>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</si>
  <si>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</si>
  <si>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</si>
  <si>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</si>
  <si>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</si>
  <si>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</si>
  <si>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</si>
  <si>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</si>
  <si>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</si>
  <si>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</si>
  <si>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</si>
  <si>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</si>
  <si>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</si>
  <si>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</si>
  <si>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</si>
  <si>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</si>
  <si>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</si>
  <si>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</si>
  <si>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</si>
  <si>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</si>
  <si>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</si>
  <si>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</si>
  <si>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</si>
  <si>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</si>
  <si>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</si>
  <si>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</si>
  <si>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</si>
  <si>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</si>
  <si>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</si>
  <si>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</si>
  <si>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</si>
  <si>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</si>
  <si>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</si>
  <si>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</si>
  <si>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</si>
  <si>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</si>
  <si>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</si>
  <si>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</si>
  <si>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</si>
  <si>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</si>
  <si>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</si>
  <si>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</si>
  <si>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</si>
  <si>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</si>
  <si>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</si>
  <si>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</si>
  <si>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</si>
  <si>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</si>
  <si>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</si>
  <si>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</si>
  <si>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</si>
  <si>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</si>
  <si>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</si>
  <si>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</si>
  <si>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</si>
  <si>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</si>
  <si>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</si>
  <si>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</si>
  <si>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</si>
  <si>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</si>
  <si>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</si>
  <si>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</si>
  <si>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</si>
  <si>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</si>
  <si>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</si>
  <si>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</si>
  <si>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</si>
  <si>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</si>
  <si>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</si>
  <si>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</si>
  <si>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</si>
  <si>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</si>
  <si>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</si>
  <si>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</si>
  <si>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</si>
  <si>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</si>
  <si>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</si>
  <si>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</si>
  <si>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</si>
  <si>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</si>
  <si>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</si>
  <si>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</si>
  <si>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</si>
  <si>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</si>
  <si>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</si>
  <si>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</si>
  <si>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</si>
  <si>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</si>
  <si>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</si>
  <si>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</si>
  <si>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</si>
  <si>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</si>
  <si>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</si>
  <si>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</si>
  <si>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</si>
  <si>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</si>
  <si>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</si>
  <si>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</si>
  <si>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</si>
  <si>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</si>
  <si>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</si>
  <si>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</si>
  <si>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</si>
  <si>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</si>
  <si>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</si>
  <si>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</si>
  <si>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</si>
  <si>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</si>
  <si>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</si>
  <si>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</si>
  <si>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</si>
  <si>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</si>
  <si>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</si>
  <si>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</si>
  <si>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</si>
  <si>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</si>
  <si>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</si>
  <si>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</si>
  <si>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</si>
  <si>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</si>
  <si>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</si>
  <si>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</si>
  <si>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</si>
  <si>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</si>
  <si>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</si>
  <si>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</si>
  <si>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</si>
  <si>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</si>
  <si>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</si>
  <si>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</si>
  <si>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</si>
  <si>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</si>
  <si>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</si>
  <si>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</si>
  <si>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</si>
  <si>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</si>
  <si>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</si>
  <si>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</si>
  <si>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</si>
  <si>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</si>
  <si>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</si>
  <si>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</si>
  <si>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</si>
  <si>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</si>
  <si>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</si>
  <si>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</si>
  <si>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</si>
  <si>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</si>
  <si>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</si>
  <si>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</si>
  <si>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</si>
  <si>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</si>
  <si>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</si>
  <si>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</si>
  <si>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</si>
  <si>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</si>
  <si>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</si>
  <si>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</si>
  <si>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</si>
  <si>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</si>
  <si>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</si>
  <si>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</si>
  <si>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</si>
  <si>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</si>
  <si>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</si>
  <si>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</si>
  <si>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</si>
  <si>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</si>
  <si>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</si>
  <si>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</si>
  <si>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</si>
  <si>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</si>
  <si>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</si>
  <si>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</si>
  <si>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</si>
  <si>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</si>
  <si>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</si>
  <si>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</si>
  <si>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</si>
  <si>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</si>
  <si>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</si>
  <si>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</si>
  <si>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</si>
  <si>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</si>
  <si>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</si>
  <si>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</si>
  <si>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</si>
  <si>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</si>
  <si>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</si>
  <si>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</si>
  <si>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</si>
  <si>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</si>
  <si>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</si>
  <si>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</si>
  <si>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</si>
  <si>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</si>
  <si>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</si>
  <si>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</si>
  <si>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</si>
  <si>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</si>
  <si>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</si>
  <si>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</si>
  <si>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</si>
  <si>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</si>
  <si>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</si>
  <si>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</si>
  <si>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</si>
  <si>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</si>
  <si>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</si>
  <si>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</si>
  <si>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</si>
  <si>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</si>
  <si>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</si>
  <si>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</si>
  <si>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</si>
  <si>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</si>
  <si>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</si>
  <si>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</si>
  <si>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</si>
  <si>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</si>
  <si>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</si>
  <si>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</si>
  <si>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</si>
  <si>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</si>
  <si>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</si>
  <si>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</si>
  <si>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</si>
  <si>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</si>
  <si>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</si>
  <si>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</si>
  <si>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</si>
  <si>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</si>
  <si>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</si>
  <si>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</si>
  <si>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</si>
  <si>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</si>
  <si>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</si>
  <si>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</si>
  <si>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</si>
  <si>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</si>
  <si>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</si>
  <si>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</si>
  <si>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</si>
  <si>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</si>
  <si>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</si>
  <si>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</si>
  <si>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</si>
  <si>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</si>
  <si>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</si>
  <si>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</si>
  <si>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</si>
  <si>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</si>
  <si>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</si>
  <si>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</si>
  <si>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</si>
  <si>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</si>
  <si>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</si>
  <si>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</si>
  <si>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</si>
  <si>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</si>
  <si>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</si>
  <si>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</si>
  <si>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</si>
  <si>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</si>
  <si>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</si>
  <si>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</si>
  <si>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</si>
  <si>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</si>
  <si>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</si>
  <si>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</si>
  <si>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</si>
  <si>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</si>
  <si>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</si>
  <si>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</si>
  <si>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</si>
  <si>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</si>
  <si>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</si>
  <si>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</si>
  <si>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</si>
  <si>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</si>
  <si>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</si>
  <si>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</si>
  <si>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</si>
  <si>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</si>
  <si>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</si>
  <si>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</si>
  <si>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</si>
  <si>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</si>
  <si>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</si>
  <si>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</si>
  <si>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</si>
  <si>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</si>
  <si>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</si>
  <si>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</si>
  <si>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</si>
  <si>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</si>
  <si>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</si>
  <si>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</si>
  <si>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</si>
  <si>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</si>
  <si>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</si>
  <si>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</si>
  <si>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</si>
  <si>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</si>
  <si>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</si>
  <si>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</si>
  <si>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</si>
  <si>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</si>
  <si>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</si>
  <si>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</si>
  <si>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</si>
  <si>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</si>
  <si>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</si>
  <si>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</si>
  <si>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</si>
  <si>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</si>
  <si>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</si>
  <si>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</si>
  <si>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</si>
  <si>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</si>
  <si>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</si>
  <si>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</si>
  <si>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</si>
  <si>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</si>
  <si>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</si>
  <si>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</si>
  <si>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</si>
  <si>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</si>
  <si>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</si>
  <si>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</si>
  <si>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</si>
  <si>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</si>
  <si>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</si>
  <si>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</si>
  <si>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</si>
  <si>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</si>
  <si>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</si>
  <si>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</si>
  <si>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</si>
  <si>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</si>
  <si>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</si>
  <si>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</si>
  <si>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</si>
  <si>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</si>
  <si>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</si>
  <si>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</si>
  <si>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</si>
  <si>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</si>
  <si>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</si>
  <si>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</si>
  <si>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</si>
  <si>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</si>
  <si>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</si>
  <si>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</si>
  <si>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</si>
  <si>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</si>
  <si>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</si>
  <si>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</si>
  <si>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</si>
  <si>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</si>
  <si>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</si>
  <si>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</si>
  <si>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</si>
  <si>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</si>
  <si>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</si>
  <si>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</si>
  <si>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</si>
  <si>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</si>
  <si>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</si>
  <si>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</si>
  <si>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</si>
  <si>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</si>
  <si>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</si>
  <si>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</si>
  <si>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</si>
  <si>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</si>
  <si>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</si>
  <si>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</si>
  <si>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</si>
  <si>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</si>
  <si>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</si>
  <si>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</si>
  <si>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</si>
  <si>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</si>
  <si>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</si>
  <si>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</si>
  <si>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</si>
  <si>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</si>
  <si>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</si>
  <si>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</si>
  <si>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</si>
  <si>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</si>
  <si>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</si>
  <si>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</si>
  <si>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</si>
  <si>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</si>
  <si>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</si>
  <si>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</si>
  <si>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</si>
  <si>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</si>
  <si>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</si>
  <si>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</si>
  <si>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</si>
  <si>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</si>
  <si>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</si>
  <si>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</si>
  <si>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</si>
  <si>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</si>
  <si>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</si>
  <si>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</si>
  <si>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</si>
  <si>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</si>
  <si>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</si>
  <si>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</si>
  <si>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</si>
  <si>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</si>
  <si>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</si>
  <si>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</si>
  <si>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</si>
  <si>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</si>
  <si>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</si>
  <si>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</si>
  <si>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</si>
  <si>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</si>
  <si>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</si>
  <si>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</si>
  <si>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</si>
  <si>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</si>
  <si>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</si>
  <si>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</si>
  <si>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</si>
  <si>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</si>
  <si>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</si>
  <si>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</si>
  <si>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</si>
  <si>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</si>
  <si>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</si>
  <si>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</si>
  <si>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</si>
  <si>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</si>
  <si>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</si>
  <si>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</si>
  <si>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</si>
  <si>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</si>
  <si>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</si>
  <si>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</si>
  <si>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</si>
  <si>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</si>
  <si>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</si>
  <si>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</si>
  <si>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</si>
  <si>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</si>
  <si>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</si>
  <si>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</si>
  <si>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</si>
  <si>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</si>
  <si>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</si>
  <si>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</si>
  <si>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</si>
  <si>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</si>
  <si>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</si>
  <si>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</si>
  <si>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</si>
  <si>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</si>
  <si>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</si>
  <si>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</si>
  <si>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</si>
  <si>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</si>
  <si>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</si>
  <si>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</si>
  <si>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</si>
  <si>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</si>
  <si>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</si>
  <si>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</si>
  <si>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</si>
  <si>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</si>
  <si>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</si>
  <si>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</si>
  <si>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</si>
  <si>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</si>
  <si>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</si>
  <si>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</si>
  <si>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</si>
  <si>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</si>
  <si>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</si>
  <si>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</si>
  <si>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</si>
  <si>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</si>
  <si>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</si>
  <si>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</si>
  <si>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</si>
  <si>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</si>
  <si>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</si>
  <si>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</si>
  <si>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</si>
  <si>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</si>
  <si>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</si>
  <si>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</si>
  <si>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</si>
  <si>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</si>
  <si>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</si>
  <si>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</si>
  <si>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</si>
  <si>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</si>
  <si>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</si>
  <si>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</si>
  <si>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</si>
  <si>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</si>
  <si>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</si>
  <si>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</si>
  <si>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</si>
  <si>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</si>
  <si>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</si>
  <si>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</si>
  <si>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</si>
  <si>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</si>
  <si>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</si>
  <si>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</si>
  <si>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</si>
  <si>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</si>
  <si>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</si>
  <si>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</si>
  <si>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</si>
  <si>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</si>
  <si>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</si>
  <si>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</si>
  <si>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</si>
  <si>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</si>
  <si>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</si>
  <si>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</si>
  <si>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</si>
  <si>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</si>
  <si>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</si>
  <si>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</si>
  <si>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</si>
  <si>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</si>
  <si>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</si>
  <si>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</si>
  <si>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</si>
  <si>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</si>
  <si>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</si>
  <si>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</si>
  <si>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</si>
  <si>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</si>
  <si>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</si>
  <si>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</si>
  <si>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</si>
  <si>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</si>
  <si>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</si>
  <si>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</si>
  <si>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</si>
  <si>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</si>
  <si>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</si>
  <si>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</si>
  <si>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</si>
  <si>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</si>
  <si>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</si>
  <si>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</si>
  <si>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</si>
  <si>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</si>
  <si>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</si>
  <si>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</si>
  <si>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</si>
  <si>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</si>
  <si>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</si>
  <si>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</si>
  <si>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</si>
  <si>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</si>
  <si>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</si>
  <si>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</si>
  <si>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</si>
  <si>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</si>
  <si>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</si>
  <si>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</si>
  <si>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</si>
  <si>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</si>
  <si>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</si>
  <si>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</si>
  <si>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</si>
  <si>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</si>
  <si>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</si>
  <si>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</si>
  <si>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</si>
  <si>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</si>
  <si>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</si>
  <si>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</si>
  <si>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</si>
  <si>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</si>
  <si>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</si>
  <si>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</si>
  <si>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</si>
  <si>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</si>
  <si>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</si>
  <si>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</si>
  <si>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</si>
  <si>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</si>
  <si>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</si>
  <si>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</si>
  <si>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</si>
  <si>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</si>
  <si>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</si>
  <si>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</si>
  <si>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</si>
  <si>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</si>
  <si>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</si>
  <si>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</si>
  <si>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</si>
  <si>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</si>
  <si>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</si>
  <si>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</si>
  <si>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</si>
  <si>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</si>
  <si>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</si>
  <si>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</si>
  <si>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</si>
  <si>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</si>
  <si>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</si>
  <si>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</si>
  <si>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</si>
  <si>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</si>
  <si>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</si>
  <si>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</si>
  <si>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</si>
  <si>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</si>
  <si>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</si>
  <si>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</si>
  <si>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</si>
  <si>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</si>
  <si>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</si>
  <si>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</si>
  <si>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</si>
  <si>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</si>
  <si>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</si>
  <si>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</si>
  <si>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</si>
  <si>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</si>
  <si>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</si>
  <si>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</si>
  <si>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</si>
  <si>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</si>
  <si>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</si>
  <si>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</si>
  <si>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</si>
  <si>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</si>
  <si>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</si>
  <si>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</si>
  <si>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</si>
  <si>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</si>
  <si>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</si>
  <si>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</si>
  <si>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</si>
  <si>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</si>
  <si>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</si>
  <si>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</si>
  <si>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</si>
  <si>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</si>
  <si>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</si>
  <si>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</si>
  <si>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</si>
  <si>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</si>
  <si>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</si>
  <si>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</si>
  <si>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</si>
  <si>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</si>
  <si>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</si>
  <si>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</si>
  <si>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</si>
  <si>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</si>
  <si>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</si>
  <si>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</si>
  <si>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</si>
  <si>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</si>
  <si>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</si>
  <si>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</si>
  <si>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</si>
  <si>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</si>
  <si>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</si>
  <si>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</si>
  <si>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</si>
  <si>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</si>
  <si>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</si>
  <si>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</si>
  <si>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</si>
  <si>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</si>
  <si>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</si>
  <si>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</si>
  <si>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</si>
  <si>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</si>
  <si>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</si>
  <si>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</si>
  <si>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</si>
  <si>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</si>
  <si>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</si>
  <si>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</si>
  <si>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</si>
  <si>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</si>
  <si>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</si>
  <si>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</si>
  <si>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</si>
  <si>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</si>
  <si>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</si>
  <si>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</si>
  <si>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</si>
  <si>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</si>
  <si>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</si>
  <si>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</si>
  <si>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</si>
  <si>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</si>
  <si>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</si>
  <si>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</si>
  <si>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</si>
  <si>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</si>
  <si>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</si>
  <si>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</si>
  <si>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</si>
  <si>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</si>
  <si>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</si>
  <si>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</si>
  <si>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</si>
  <si>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</si>
  <si>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</si>
  <si>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</si>
  <si>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</si>
  <si>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</si>
  <si>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</si>
  <si>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</si>
  <si>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</si>
  <si>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</si>
  <si>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</si>
  <si>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</si>
  <si>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</si>
  <si>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</si>
  <si>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</si>
  <si>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</si>
  <si>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</si>
  <si>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</si>
  <si>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</si>
  <si>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</si>
  <si>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</si>
  <si>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</si>
  <si>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</si>
  <si>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</si>
  <si>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</si>
  <si>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</si>
  <si>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</si>
  <si>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</si>
  <si>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</si>
  <si>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</si>
  <si>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</si>
  <si>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</si>
  <si>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</si>
  <si>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</si>
  <si>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</si>
  <si>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</si>
  <si>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</si>
  <si>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</si>
  <si>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</si>
  <si>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</si>
  <si>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</si>
  <si>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</si>
  <si>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</si>
  <si>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</si>
  <si>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</si>
  <si>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</si>
  <si>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</si>
  <si>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</si>
  <si>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</si>
  <si>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</si>
  <si>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</si>
  <si>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</si>
  <si>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</si>
  <si>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</si>
  <si>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</si>
  <si>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</si>
  <si>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</si>
  <si>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</si>
  <si>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</si>
  <si>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</si>
  <si>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</si>
  <si>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</si>
  <si>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</si>
  <si>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</si>
  <si>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</si>
  <si>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</si>
  <si>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</si>
  <si>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</si>
  <si>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</si>
  <si>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</si>
  <si>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</si>
  <si>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</si>
  <si>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</si>
  <si>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</si>
  <si>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</si>
  <si>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</si>
  <si>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</si>
  <si>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</si>
  <si>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</si>
  <si>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</si>
  <si>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</si>
  <si>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</si>
  <si>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</si>
  <si>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</si>
  <si>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</si>
  <si>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</si>
  <si>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</si>
  <si>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</si>
  <si>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</si>
  <si>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</si>
  <si>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</si>
  <si>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</si>
  <si>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</si>
  <si>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</si>
  <si>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</si>
  <si>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</si>
  <si>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</si>
  <si>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</si>
  <si>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</si>
  <si>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</si>
  <si>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</si>
  <si>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</si>
  <si>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</si>
  <si>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</si>
  <si>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</si>
  <si>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</si>
  <si>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</si>
  <si>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</si>
  <si>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</si>
  <si>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</si>
  <si>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</si>
  <si>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</si>
  <si>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</si>
  <si>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</si>
  <si>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</si>
  <si>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</si>
  <si>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</si>
  <si>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</si>
  <si>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</si>
  <si>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</si>
  <si>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</si>
  <si>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</si>
  <si>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</si>
  <si>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</si>
  <si>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</si>
  <si>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</si>
  <si>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</si>
  <si>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</si>
  <si>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</si>
  <si>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</si>
  <si>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</si>
  <si>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</si>
  <si>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</si>
  <si>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</si>
  <si>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</si>
  <si>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</si>
  <si>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</si>
  <si>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</si>
  <si>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</si>
  <si>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</si>
  <si>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</si>
  <si>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</si>
  <si>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</si>
  <si>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</si>
  <si>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</si>
  <si>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</si>
  <si>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</si>
  <si>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</si>
  <si>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</si>
  <si>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</si>
  <si>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</si>
  <si>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</si>
  <si>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</si>
  <si>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</si>
  <si>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</si>
  <si>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</si>
  <si>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</si>
  <si>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</si>
  <si>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</si>
  <si>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</si>
  <si>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</si>
  <si>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</si>
  <si>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</si>
  <si>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</si>
  <si>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</si>
  <si>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</si>
  <si>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</si>
  <si>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</si>
  <si>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</si>
  <si>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</si>
  <si>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</si>
  <si>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</si>
  <si>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</si>
  <si>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</si>
  <si>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</si>
  <si>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</si>
  <si>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</si>
  <si>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</si>
  <si>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</si>
  <si>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</si>
  <si>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</si>
  <si>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</si>
  <si>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</si>
  <si>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</si>
  <si>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</si>
  <si>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</si>
  <si>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</si>
  <si>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</si>
  <si>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</si>
  <si>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</si>
  <si>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</si>
  <si>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</si>
  <si>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</si>
  <si>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</si>
  <si>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</si>
  <si>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</si>
  <si>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</si>
  <si>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</si>
  <si>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</si>
  <si>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</si>
  <si>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</si>
  <si>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</si>
  <si>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</si>
  <si>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</si>
  <si>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</si>
  <si>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</si>
  <si>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</si>
  <si>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</si>
  <si>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</si>
  <si>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</si>
  <si>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</si>
  <si>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</si>
  <si>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</si>
  <si>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</si>
  <si>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</si>
  <si>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</si>
  <si>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</si>
  <si>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</si>
  <si>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</si>
  <si>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</si>
  <si>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</si>
  <si>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</si>
  <si>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</si>
  <si>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</si>
  <si>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</si>
  <si>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</si>
  <si>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</si>
  <si>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</si>
  <si>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</si>
  <si>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</si>
  <si>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</si>
  <si>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</si>
  <si>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</si>
  <si>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</si>
  <si>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</si>
  <si>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</si>
  <si>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</si>
  <si>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</si>
  <si>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</si>
  <si>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</si>
  <si>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</si>
  <si>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</si>
  <si>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</si>
  <si>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</si>
  <si>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</si>
  <si>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</si>
  <si>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</si>
  <si>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</si>
  <si>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</si>
  <si>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</si>
  <si>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</si>
  <si>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</si>
  <si>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</si>
  <si>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</si>
  <si>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</si>
  <si>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</si>
  <si>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</si>
  <si>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</si>
  <si>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</si>
  <si>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</si>
  <si>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</si>
  <si>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</si>
  <si>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</si>
  <si>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</si>
  <si>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</si>
  <si>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</si>
  <si>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</si>
  <si>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</si>
  <si>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</si>
  <si>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</si>
  <si>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</si>
  <si>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</si>
  <si>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</si>
  <si>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</si>
  <si>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</si>
  <si>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</si>
  <si>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</si>
  <si>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</si>
  <si>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</si>
  <si>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</si>
  <si>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</si>
  <si>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</si>
  <si>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</si>
  <si>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</si>
  <si>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</si>
  <si>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</si>
  <si>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</si>
  <si>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</si>
  <si>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</si>
  <si>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</si>
  <si>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</si>
  <si>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</si>
  <si>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</si>
  <si>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</si>
  <si>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</si>
  <si>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</si>
  <si>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</si>
  <si>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</si>
  <si>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</si>
  <si>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</si>
  <si>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</si>
  <si>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</si>
  <si>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</si>
  <si>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</si>
  <si>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</si>
  <si>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</si>
  <si>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</si>
  <si>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</si>
  <si>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</si>
  <si>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</si>
  <si>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</si>
  <si>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</si>
  <si>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</si>
  <si>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</si>
  <si>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</si>
  <si>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</si>
  <si>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</si>
  <si>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</si>
  <si>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</si>
  <si>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</si>
  <si>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</si>
  <si>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</si>
  <si>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</si>
  <si>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</si>
  <si>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</si>
  <si>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</si>
  <si>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</si>
  <si>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</si>
  <si>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</si>
  <si>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</si>
  <si>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</si>
  <si>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</si>
  <si>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</si>
  <si>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</si>
  <si>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</si>
  <si>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</si>
  <si>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</si>
  <si>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</si>
  <si>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</si>
  <si>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</si>
  <si>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</si>
  <si>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</si>
  <si>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</si>
  <si>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</si>
  <si>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</si>
  <si>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</si>
  <si>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</si>
  <si>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</si>
  <si>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</si>
  <si>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</si>
  <si>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</si>
  <si>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</si>
  <si>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</si>
  <si>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</si>
  <si>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</si>
  <si>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</si>
  <si>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</si>
  <si>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</si>
  <si>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</si>
  <si>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</si>
  <si>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</si>
  <si>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</si>
  <si>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</si>
  <si>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</si>
  <si>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</si>
  <si>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</si>
  <si>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</si>
  <si>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</si>
  <si>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</si>
  <si>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</si>
  <si>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</si>
  <si>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</si>
  <si>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</si>
  <si>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</si>
  <si>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</si>
  <si>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</si>
  <si>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</si>
  <si>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</si>
  <si>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</si>
  <si>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</si>
  <si>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</si>
  <si>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</si>
  <si>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</si>
  <si>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</si>
  <si>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</si>
  <si>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</si>
  <si>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</si>
  <si>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</si>
  <si>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</si>
  <si>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</si>
  <si>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</si>
  <si>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</si>
  <si>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</si>
  <si>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</si>
  <si>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</si>
  <si>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</si>
  <si>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</si>
  <si>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</si>
  <si>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</si>
  <si>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</si>
  <si>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</si>
  <si>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</si>
  <si>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</si>
  <si>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</si>
  <si>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</si>
  <si>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</si>
  <si>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</si>
  <si>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</si>
  <si>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</si>
  <si>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</si>
  <si>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</si>
  <si>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</si>
  <si>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</si>
  <si>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</si>
  <si>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</si>
  <si>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</si>
  <si>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</si>
  <si>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</si>
  <si>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</si>
  <si>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</si>
  <si>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</si>
  <si>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</si>
  <si>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</si>
  <si>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</si>
  <si>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</si>
  <si>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</si>
  <si>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</si>
  <si>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</si>
  <si>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</si>
  <si>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</si>
  <si>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</si>
  <si>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</si>
  <si>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</si>
  <si>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</si>
  <si>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</si>
  <si>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</si>
  <si>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</si>
  <si>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</si>
  <si>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</si>
  <si>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</si>
  <si>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</si>
  <si>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</si>
  <si>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</si>
  <si>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</si>
  <si>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</si>
  <si>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</si>
  <si>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</si>
  <si>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</si>
  <si>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</si>
  <si>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</si>
  <si>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</si>
  <si>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</si>
  <si>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</si>
  <si>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</si>
  <si>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</si>
  <si>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</si>
  <si>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</si>
  <si>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</si>
  <si>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</si>
  <si>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</si>
  <si>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</si>
  <si>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</si>
  <si>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</si>
  <si>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</si>
  <si>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</si>
  <si>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</si>
  <si>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</si>
  <si>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</si>
  <si>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</si>
  <si>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</si>
  <si>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</si>
  <si>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</si>
  <si>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</si>
  <si>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</si>
  <si>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</si>
  <si>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</si>
  <si>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</si>
  <si>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</si>
  <si>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</si>
  <si>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</si>
  <si>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</si>
  <si>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</si>
  <si>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</si>
  <si>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</si>
  <si>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</si>
  <si>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</si>
  <si>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</si>
  <si>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</si>
  <si>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</si>
  <si>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</si>
  <si>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</si>
  <si>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</si>
  <si>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</si>
  <si>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</si>
  <si>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</si>
  <si>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</si>
  <si>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</si>
  <si>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</si>
  <si>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</si>
  <si>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</si>
  <si>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</si>
  <si>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</si>
  <si>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</si>
  <si>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</si>
  <si>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</si>
  <si>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</si>
  <si>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</si>
  <si>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</si>
  <si>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</si>
  <si>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</si>
  <si>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</si>
  <si>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</si>
  <si>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</si>
  <si>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</si>
  <si>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</si>
  <si>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</si>
  <si>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</si>
  <si>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</si>
  <si>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</si>
  <si>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</si>
  <si>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</si>
  <si>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</si>
  <si>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</si>
  <si>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</si>
  <si>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</si>
  <si>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</si>
  <si>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</si>
  <si>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</si>
  <si>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</si>
  <si>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</si>
  <si>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</si>
  <si>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</si>
  <si>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</si>
  <si>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</si>
  <si>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</si>
  <si>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</si>
  <si>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</si>
  <si>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</si>
  <si>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</si>
  <si>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</si>
  <si>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</si>
  <si>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</si>
  <si>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</si>
  <si>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</si>
  <si>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</si>
  <si>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</si>
  <si>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</si>
  <si>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</si>
  <si>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</si>
  <si>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</si>
  <si>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</si>
  <si>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</si>
  <si>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</si>
  <si>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</si>
  <si>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</si>
  <si>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</si>
  <si>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</si>
  <si>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</si>
  <si>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</si>
  <si>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</si>
  <si>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</si>
  <si>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</si>
  <si>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</si>
  <si>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</si>
  <si>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</si>
  <si>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</si>
  <si>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</si>
  <si>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</si>
  <si>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</si>
  <si>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</si>
  <si>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</si>
  <si>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</si>
  <si>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</si>
  <si>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</si>
  <si>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</si>
  <si>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</si>
  <si>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</si>
  <si>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</si>
  <si>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</si>
  <si>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</si>
  <si>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</si>
  <si>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</si>
  <si>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</si>
  <si>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</si>
  <si>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</si>
  <si>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</si>
  <si>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</si>
  <si>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</si>
  <si>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</si>
  <si>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</si>
  <si>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</si>
  <si>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</si>
  <si>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</si>
  <si>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</si>
  <si>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</si>
  <si>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</si>
  <si>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</si>
  <si>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</si>
  <si>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</si>
  <si>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</si>
  <si>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</si>
  <si>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</si>
  <si>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</si>
  <si>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</si>
  <si>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</si>
  <si>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</si>
  <si>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</si>
  <si>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</si>
  <si>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</si>
  <si>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</si>
  <si>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</si>
  <si>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</si>
  <si>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</si>
  <si>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</si>
  <si>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</si>
  <si>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</si>
  <si>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</si>
  <si>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</si>
  <si>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</si>
  <si>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</si>
  <si>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</si>
  <si>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</si>
  <si>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</si>
  <si>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</si>
  <si>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</si>
  <si>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</si>
  <si>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</si>
  <si>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</si>
  <si>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</si>
  <si>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</si>
  <si>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</si>
  <si>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</si>
  <si>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</si>
  <si>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</si>
  <si>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</si>
  <si>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</si>
  <si>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</si>
  <si>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</si>
  <si>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</si>
  <si>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</si>
  <si>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</si>
  <si>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</si>
  <si>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</si>
  <si>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</si>
  <si>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</si>
  <si>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</si>
  <si>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</si>
  <si>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</si>
  <si>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</si>
  <si>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</si>
  <si>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</si>
  <si>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</si>
  <si>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</si>
  <si>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</si>
  <si>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</si>
  <si>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</si>
  <si>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</si>
  <si>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</si>
  <si>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</si>
  <si>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</si>
  <si>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</si>
  <si>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</si>
  <si>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</si>
  <si>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</si>
  <si>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</si>
  <si>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</si>
  <si>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</si>
  <si>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</si>
  <si>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</si>
  <si>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</si>
  <si>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</si>
  <si>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</si>
  <si>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</si>
  <si>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</si>
  <si>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</si>
  <si>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</si>
  <si>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</si>
  <si>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</si>
  <si>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</si>
  <si>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</si>
  <si>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</si>
  <si>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</si>
  <si>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</si>
  <si>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</si>
  <si>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</si>
  <si>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</si>
  <si>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</si>
  <si>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</si>
  <si>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</si>
  <si>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</si>
  <si>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</si>
  <si>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</si>
  <si>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</si>
  <si>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</si>
  <si>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</si>
  <si>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</si>
  <si>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</si>
  <si>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</si>
  <si>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</si>
  <si>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</si>
  <si>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</si>
  <si>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</si>
  <si>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</si>
  <si>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</si>
  <si>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</si>
  <si>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</si>
  <si>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</si>
  <si>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</si>
  <si>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</si>
  <si>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</si>
  <si>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</si>
  <si>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</si>
  <si>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</si>
  <si>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</si>
  <si>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</si>
  <si>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</si>
  <si>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</si>
  <si>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</si>
  <si>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</si>
  <si>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</si>
  <si>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</si>
  <si>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</si>
  <si>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</si>
  <si>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</si>
  <si>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</si>
  <si>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</si>
  <si>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</si>
  <si>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</si>
  <si>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</si>
  <si>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</si>
  <si>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</si>
  <si>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</si>
  <si>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</si>
  <si>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</si>
  <si>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</si>
  <si>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</si>
  <si>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</si>
  <si>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</si>
  <si>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</si>
  <si>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</si>
  <si>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</si>
  <si>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</si>
  <si>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</si>
  <si>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</si>
  <si>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</si>
  <si>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</si>
  <si>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</si>
  <si>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</si>
  <si>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</si>
  <si>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</si>
  <si>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</si>
  <si>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</si>
  <si>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</si>
  <si>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</si>
  <si>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</si>
  <si>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</si>
  <si>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</si>
  <si>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</si>
  <si>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</si>
  <si>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</si>
  <si>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</si>
  <si>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</si>
  <si>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</si>
  <si>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</si>
  <si>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</si>
  <si>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</si>
  <si>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</si>
  <si>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</si>
  <si>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</si>
  <si>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</si>
  <si>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</si>
  <si>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</si>
  <si>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</si>
  <si>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</si>
  <si>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</si>
  <si>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</si>
  <si>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</si>
  <si>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</si>
  <si>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</si>
  <si>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</si>
  <si>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</si>
  <si>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</si>
  <si>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</si>
  <si>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</si>
  <si>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</si>
  <si>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</si>
  <si>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</si>
  <si>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</si>
  <si>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</si>
  <si>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</si>
  <si>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</si>
  <si>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</si>
  <si>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</si>
  <si>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</si>
  <si>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</si>
  <si>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</si>
  <si>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</si>
  <si>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</si>
  <si>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</si>
  <si>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</si>
  <si>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</si>
  <si>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</si>
  <si>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</si>
  <si>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</si>
  <si>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</si>
  <si>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</si>
  <si>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</si>
  <si>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</si>
  <si>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</si>
  <si>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</si>
  <si>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</si>
  <si>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</si>
  <si>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</si>
  <si>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</si>
  <si>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</si>
  <si>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</si>
  <si>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</si>
  <si>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</si>
  <si>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</si>
  <si>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</si>
  <si>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</si>
  <si>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</si>
  <si>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</si>
  <si>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</si>
  <si>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</si>
  <si>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</si>
  <si>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</si>
  <si>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</si>
  <si>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</si>
  <si>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</si>
  <si>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</si>
  <si>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</si>
  <si>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</si>
  <si>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</si>
  <si>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</si>
  <si>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</si>
  <si>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</si>
  <si>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</si>
  <si>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</si>
  <si>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</si>
  <si>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</si>
  <si>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</si>
  <si>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</si>
  <si>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</si>
  <si>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</si>
  <si>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</si>
  <si>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</si>
  <si>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</si>
  <si>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</si>
  <si>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</si>
  <si>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</si>
  <si>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</si>
  <si>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</si>
  <si>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</si>
  <si>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</si>
  <si>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</si>
  <si>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</si>
  <si>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</si>
  <si>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</si>
  <si>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</si>
  <si>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</si>
  <si>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</si>
  <si>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</si>
  <si>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</si>
  <si>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</si>
  <si>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</si>
  <si>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</si>
  <si>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</si>
  <si>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</si>
  <si>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</si>
  <si>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</si>
  <si>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</si>
  <si>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</si>
  <si>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</si>
  <si>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</si>
  <si>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</si>
  <si>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</si>
  <si>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</si>
  <si>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</si>
  <si>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</si>
  <si>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</si>
  <si>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</si>
  <si>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</si>
  <si>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</si>
  <si>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</si>
  <si>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</si>
  <si>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</si>
  <si>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</si>
  <si>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</si>
  <si>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</si>
  <si>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</si>
  <si>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</si>
  <si>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</si>
  <si>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</si>
  <si>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</si>
  <si>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</si>
  <si>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</si>
  <si>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</si>
  <si>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</si>
  <si>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</si>
  <si>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</si>
  <si>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</si>
  <si>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</si>
  <si>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</si>
  <si>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</si>
  <si>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</si>
  <si>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</si>
  <si>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</si>
  <si>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</si>
  <si>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</si>
  <si>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</si>
  <si>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</si>
  <si>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</si>
  <si>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</si>
  <si>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</si>
  <si>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</si>
  <si>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</si>
  <si>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</si>
  <si>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</si>
  <si>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</si>
  <si>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</si>
  <si>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</si>
  <si>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</si>
  <si>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</si>
  <si>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</si>
  <si>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</si>
  <si>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</si>
  <si>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</si>
  <si>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</si>
  <si>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</si>
  <si>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</si>
  <si>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</si>
  <si>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</si>
  <si>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</si>
  <si>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</si>
  <si>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</si>
  <si>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</si>
  <si>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</si>
  <si>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</si>
  <si>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</si>
  <si>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</si>
  <si>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</si>
  <si>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</si>
  <si>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</si>
  <si>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</si>
  <si>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</si>
  <si>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</si>
  <si>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</si>
  <si>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</si>
  <si>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</si>
  <si>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</si>
  <si>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</si>
  <si>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</si>
  <si>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</si>
  <si>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</si>
  <si>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</si>
  <si>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</si>
  <si>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</si>
  <si>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</si>
  <si>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</si>
  <si>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</si>
  <si>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</si>
  <si>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</si>
  <si>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</si>
  <si>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</si>
  <si>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</si>
  <si>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</si>
  <si>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</si>
  <si>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</si>
  <si>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</si>
  <si>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</si>
  <si>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</si>
  <si>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</si>
  <si>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</si>
  <si>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</si>
  <si>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</si>
  <si>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</si>
  <si>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</si>
  <si>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</si>
  <si>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</si>
  <si>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</si>
  <si>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</si>
  <si>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</si>
  <si>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</si>
  <si>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</si>
  <si>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</si>
  <si>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</si>
  <si>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</si>
  <si>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</si>
  <si>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</si>
  <si>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</si>
  <si>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</si>
  <si>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</si>
  <si>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</si>
  <si>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</si>
  <si>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</si>
  <si>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</si>
  <si>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</si>
  <si>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</si>
  <si>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</si>
  <si>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</si>
  <si>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</si>
  <si>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</si>
  <si>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</si>
  <si>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</si>
  <si>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</si>
  <si>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</si>
  <si>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</si>
  <si>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</si>
  <si>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</si>
  <si>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</si>
  <si>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</si>
  <si>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</si>
  <si>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</si>
  <si>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</si>
  <si>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</si>
  <si>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</si>
  <si>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</si>
  <si>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</si>
  <si>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</si>
  <si>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</si>
  <si>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</si>
  <si>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</si>
  <si>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</si>
  <si>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</si>
  <si>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</si>
  <si>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</si>
  <si>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</si>
  <si>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</si>
  <si>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</si>
  <si>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</si>
  <si>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</si>
  <si>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</si>
  <si>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</si>
  <si>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</si>
  <si>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</si>
  <si>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</si>
  <si>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</si>
  <si>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</si>
  <si>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</si>
  <si>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</si>
  <si>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</si>
  <si>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</si>
  <si>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</si>
  <si>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</si>
  <si>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</si>
  <si>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</si>
  <si>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</si>
  <si>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</si>
  <si>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</si>
  <si>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</si>
  <si>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</si>
  <si>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</si>
  <si>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</si>
  <si>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</si>
  <si>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</si>
  <si>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</si>
  <si>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</si>
  <si>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</si>
  <si>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</si>
  <si>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</si>
  <si>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</si>
  <si>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</si>
  <si>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</si>
  <si>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</si>
  <si>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</si>
  <si>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</si>
  <si>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</si>
  <si>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</si>
  <si>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</si>
  <si>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</si>
  <si>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</si>
  <si>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</si>
  <si>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</si>
  <si>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</si>
  <si>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</si>
  <si>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</si>
  <si>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</si>
  <si>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</si>
  <si>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</si>
  <si>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</si>
  <si>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</si>
  <si>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</si>
  <si>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</si>
  <si>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</si>
  <si>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</si>
  <si>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</si>
  <si>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</si>
  <si>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</si>
  <si>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</si>
  <si>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</si>
  <si>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</si>
  <si>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</si>
  <si>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</si>
  <si>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</si>
  <si>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</si>
  <si>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</si>
  <si>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</si>
  <si>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</si>
  <si>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</si>
  <si>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</si>
  <si>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</si>
  <si>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</si>
  <si>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</si>
  <si>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</si>
  <si>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</si>
  <si>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</si>
  <si>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</si>
  <si>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</si>
  <si>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</si>
  <si>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</si>
  <si>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</si>
  <si>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</si>
  <si>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</si>
  <si>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</si>
  <si>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</si>
  <si>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</si>
  <si>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</si>
  <si>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</si>
  <si>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</si>
  <si>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</si>
  <si>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</si>
  <si>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</si>
  <si>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</si>
  <si>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</si>
  <si>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</si>
  <si>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</si>
  <si>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</si>
  <si>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</si>
  <si>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</si>
  <si>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</si>
  <si>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</si>
  <si>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</si>
  <si>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</si>
  <si>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</si>
  <si>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</si>
  <si>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</si>
  <si>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</si>
  <si>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</si>
  <si>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</si>
  <si>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</si>
  <si>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</si>
  <si>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</si>
  <si>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</si>
  <si>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</si>
  <si>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</si>
  <si>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</si>
  <si>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</si>
  <si>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</si>
  <si>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</si>
  <si>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</si>
  <si>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</si>
  <si>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</si>
  <si>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</si>
  <si>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</si>
  <si>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</si>
  <si>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</si>
  <si>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</si>
  <si>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</si>
  <si>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</si>
  <si>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</si>
  <si>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</si>
  <si>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</si>
  <si>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</si>
  <si>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</si>
  <si>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</si>
  <si>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</si>
  <si>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</si>
  <si>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</si>
  <si>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</si>
  <si>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</si>
  <si>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</si>
  <si>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</si>
  <si>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</si>
  <si>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</si>
  <si>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</si>
  <si>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</si>
  <si>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</si>
  <si>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</si>
  <si>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</si>
  <si>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</si>
  <si>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</si>
  <si>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</si>
  <si>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</si>
  <si>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</si>
  <si>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</si>
  <si>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</si>
  <si>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</si>
  <si>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</si>
  <si>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</si>
  <si>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</si>
  <si>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</si>
  <si>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</si>
  <si>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</si>
  <si>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</si>
  <si>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</si>
  <si>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</si>
  <si>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</si>
  <si>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</si>
  <si>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</si>
  <si>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</si>
  <si>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</si>
  <si>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</si>
  <si>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</si>
  <si>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</si>
  <si>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</si>
  <si>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</si>
  <si>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</si>
  <si>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</si>
  <si>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</si>
  <si>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</si>
  <si>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</si>
  <si>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</si>
  <si>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</si>
  <si>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</si>
  <si>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</si>
  <si>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</si>
  <si>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</si>
  <si>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</si>
  <si>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</si>
  <si>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</si>
  <si>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</si>
  <si>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</si>
  <si>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</si>
  <si>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</si>
  <si>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</si>
  <si>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</si>
  <si>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</si>
  <si>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</si>
  <si>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</si>
  <si>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</si>
  <si>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</si>
  <si>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</si>
  <si>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</si>
  <si>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</si>
  <si>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</si>
  <si>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</si>
  <si>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</si>
  <si>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</si>
  <si>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</si>
  <si>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</si>
  <si>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</si>
  <si>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</si>
  <si>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</si>
  <si>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</si>
  <si>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</si>
  <si>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</si>
  <si>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</si>
  <si>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</si>
  <si>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</si>
  <si>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</si>
  <si>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</si>
  <si>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</si>
  <si>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</si>
  <si>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</si>
  <si>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</si>
  <si>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</si>
  <si>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</si>
  <si>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</si>
  <si>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</si>
  <si>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</si>
  <si>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</si>
  <si>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</si>
  <si>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</si>
  <si>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</si>
  <si>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</si>
  <si>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</si>
  <si>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</si>
  <si>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</si>
  <si>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</si>
  <si>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</si>
  <si>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</si>
  <si>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</si>
  <si>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</si>
  <si>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</si>
  <si>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</si>
  <si>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</si>
  <si>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</si>
  <si>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</si>
  <si>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</si>
  <si>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</si>
  <si>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</si>
  <si>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</si>
  <si>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</si>
  <si>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</si>
  <si>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</si>
  <si>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</si>
  <si>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</si>
  <si>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</si>
  <si>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</si>
  <si>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</si>
  <si>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</si>
  <si>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</si>
  <si>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</si>
  <si>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</si>
  <si>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</si>
  <si>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</si>
  <si>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</si>
  <si>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</si>
  <si>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</si>
  <si>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</si>
  <si>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</si>
  <si>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</si>
  <si>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</si>
  <si>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</si>
  <si>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</si>
  <si>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</si>
  <si>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</si>
  <si>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</si>
  <si>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</si>
  <si>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</si>
  <si>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</si>
  <si>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</si>
  <si>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</si>
  <si>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</si>
  <si>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</si>
  <si>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</si>
  <si>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</si>
  <si>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</si>
  <si>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</si>
  <si>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</si>
  <si>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</si>
  <si>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</si>
  <si>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</si>
  <si>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</si>
  <si>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</si>
  <si>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</si>
  <si>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</si>
  <si>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</si>
  <si>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</si>
  <si>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</si>
  <si>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</si>
  <si>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</si>
  <si>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</si>
  <si>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</si>
  <si>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</si>
  <si>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</si>
  <si>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</si>
  <si>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</si>
  <si>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</si>
  <si>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</si>
  <si>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</si>
  <si>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</si>
  <si>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</si>
  <si>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</si>
  <si>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</si>
  <si>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</si>
  <si>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</si>
  <si>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</si>
  <si>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</si>
  <si>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</si>
  <si>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</si>
  <si>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</si>
  <si>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</si>
  <si>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</si>
  <si>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</si>
  <si>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</si>
  <si>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</si>
  <si>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</si>
  <si>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</si>
  <si>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</si>
  <si>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</si>
  <si>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</si>
  <si>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</si>
  <si>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</si>
  <si>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</si>
  <si>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</si>
  <si>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</si>
  <si>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</si>
  <si>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</si>
  <si>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</si>
  <si>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</si>
  <si>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</si>
  <si>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</si>
  <si>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</si>
  <si>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</si>
  <si>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</si>
  <si>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</si>
  <si>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</si>
  <si>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</si>
  <si>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</si>
  <si>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</si>
  <si>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</si>
  <si>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</si>
  <si>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</si>
  <si>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</si>
  <si>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</si>
  <si>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</si>
  <si>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</si>
  <si>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</si>
  <si>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</si>
  <si>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</si>
  <si>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</si>
  <si>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</si>
  <si>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</si>
  <si>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</si>
  <si>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</si>
  <si>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</si>
  <si>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</si>
  <si>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</si>
  <si>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</si>
  <si>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</si>
  <si>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</si>
  <si>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</si>
  <si>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</si>
  <si>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</si>
  <si>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</si>
  <si>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</si>
  <si>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</si>
  <si>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</si>
  <si>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</si>
  <si>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</si>
  <si>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</si>
  <si>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</si>
  <si>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</si>
  <si>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</si>
  <si>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</si>
  <si>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</si>
  <si>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</si>
  <si>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</si>
  <si>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</si>
  <si>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</si>
  <si>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</si>
  <si>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</si>
  <si>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</si>
  <si>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</si>
  <si>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</si>
  <si>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</si>
  <si>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</si>
  <si>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</si>
  <si>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</si>
  <si>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</si>
  <si>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</si>
  <si>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</si>
  <si>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</si>
  <si>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</si>
  <si>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</si>
  <si>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</si>
  <si>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</si>
  <si>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</si>
  <si>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</si>
  <si>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</si>
  <si>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</si>
  <si>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</si>
  <si>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</si>
  <si>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</si>
  <si>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</si>
  <si>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</si>
  <si>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</si>
  <si>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</si>
  <si>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</si>
  <si>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</si>
  <si>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</si>
  <si>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</si>
  <si>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</si>
  <si>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</si>
  <si>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</si>
  <si>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</si>
  <si>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</si>
  <si>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</si>
  <si>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</si>
  <si>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</si>
  <si>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</si>
  <si>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</si>
  <si>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</si>
  <si>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</si>
  <si>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</si>
  <si>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</si>
  <si>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</si>
  <si>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</si>
  <si>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</si>
  <si>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</si>
  <si>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</si>
  <si>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</si>
  <si>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</si>
  <si>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</si>
  <si>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</si>
  <si>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</si>
  <si>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</si>
  <si>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</si>
  <si>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</si>
  <si>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</si>
  <si>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</si>
  <si>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</si>
  <si>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</si>
  <si>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</si>
  <si>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</si>
  <si>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</si>
  <si>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</si>
  <si>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</si>
  <si>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</si>
  <si>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</si>
  <si>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</si>
  <si>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</si>
  <si>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</si>
  <si>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</si>
  <si>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</si>
  <si>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</si>
  <si>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</si>
  <si>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</si>
  <si>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</si>
  <si>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</si>
  <si>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</si>
  <si>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</si>
  <si>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</si>
  <si>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</si>
  <si>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</si>
  <si>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</si>
  <si>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</si>
  <si>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</si>
  <si>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</si>
  <si>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</si>
  <si>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</si>
  <si>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</si>
  <si>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</si>
  <si>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</si>
  <si>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</si>
  <si>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</si>
  <si>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</si>
  <si>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</si>
  <si>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</si>
  <si>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</si>
  <si>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</si>
  <si>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</si>
  <si>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</si>
  <si>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</si>
  <si>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</si>
  <si>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</si>
  <si>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</si>
  <si>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</si>
  <si>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</si>
  <si>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</si>
  <si>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</si>
  <si>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</si>
  <si>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</si>
  <si>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</si>
  <si>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</si>
  <si>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</si>
  <si>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</si>
  <si>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</si>
  <si>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</si>
  <si>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</si>
  <si>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</si>
  <si>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</si>
  <si>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</si>
  <si>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</si>
  <si>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</si>
  <si>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</si>
  <si>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</si>
  <si>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</si>
  <si>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</si>
  <si>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</si>
  <si>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</si>
  <si>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</si>
  <si>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</si>
  <si>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</si>
  <si>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</si>
  <si>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</si>
  <si>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</si>
  <si>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</si>
  <si>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</si>
  <si>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</si>
  <si>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</si>
  <si>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</si>
  <si>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</si>
  <si>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</si>
  <si>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</si>
  <si>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</si>
  <si>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</si>
  <si>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</si>
  <si>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</si>
  <si>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</si>
  <si>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</si>
  <si>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</si>
  <si>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</si>
  <si>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</si>
  <si>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</si>
  <si>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</si>
  <si>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</si>
  <si>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</si>
  <si>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</si>
  <si>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</si>
  <si>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</si>
  <si>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</si>
  <si>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</si>
  <si>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</si>
  <si>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</si>
  <si>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</si>
  <si>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</si>
  <si>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</si>
  <si>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</si>
  <si>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</si>
  <si>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</si>
  <si>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</si>
  <si>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</si>
  <si>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</si>
  <si>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</si>
  <si>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</si>
  <si>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</si>
  <si>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</si>
  <si>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</si>
  <si>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</si>
  <si>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</si>
  <si>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</si>
  <si>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</si>
  <si>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</si>
  <si>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</si>
  <si>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</si>
  <si>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</si>
  <si>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</si>
  <si>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</si>
  <si>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</si>
  <si>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</si>
  <si>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</si>
  <si>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</si>
  <si>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</si>
  <si>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</si>
  <si>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</si>
  <si>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</si>
  <si>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</si>
  <si>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</si>
  <si>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</si>
  <si>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</si>
  <si>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</si>
  <si>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</si>
  <si>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</si>
  <si>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</si>
  <si>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</si>
  <si>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</si>
  <si>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</si>
  <si>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</si>
  <si>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</si>
  <si>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</si>
  <si>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</si>
  <si>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</si>
  <si>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</si>
  <si>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</si>
  <si>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</si>
  <si>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</si>
  <si>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</si>
  <si>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</si>
  <si>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</si>
  <si>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</si>
  <si>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</si>
  <si>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</si>
  <si>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</si>
  <si>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</si>
  <si>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</si>
  <si>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</si>
  <si>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</si>
  <si>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</si>
  <si>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</si>
  <si>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</si>
  <si>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</si>
  <si>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</si>
  <si>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</si>
  <si>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</si>
  <si>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</si>
  <si>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</si>
  <si>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</si>
  <si>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</si>
  <si>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</si>
  <si>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</si>
  <si>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</si>
  <si>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</si>
  <si>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</si>
  <si>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</si>
  <si>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</si>
  <si>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</si>
  <si>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</si>
  <si>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</si>
  <si>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</si>
  <si>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</si>
  <si>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</si>
  <si>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</si>
  <si>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</si>
  <si>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</si>
  <si>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</si>
  <si>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</si>
  <si>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</si>
  <si>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</si>
  <si>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</si>
  <si>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</si>
  <si>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</si>
  <si>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</si>
  <si>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</si>
  <si>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</si>
  <si>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</si>
  <si>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</si>
  <si>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</si>
  <si>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</si>
  <si>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</si>
  <si>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</si>
  <si>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</si>
  <si>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</si>
  <si>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</si>
  <si>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</si>
  <si>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</si>
  <si>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</si>
  <si>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</si>
  <si>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</si>
  <si>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</si>
  <si>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</si>
  <si>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</si>
  <si>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</si>
  <si>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</si>
  <si>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</si>
  <si>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</si>
  <si>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</si>
  <si>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</si>
  <si>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</si>
  <si>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</si>
  <si>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</si>
  <si>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</si>
  <si>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</si>
  <si>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</si>
  <si>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</si>
  <si>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</si>
  <si>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</si>
  <si>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</si>
  <si>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</si>
  <si>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</si>
  <si>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</si>
  <si>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</si>
  <si>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</si>
  <si>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</si>
  <si>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</si>
  <si>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</si>
  <si>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</si>
  <si>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</si>
  <si>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</si>
  <si>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</si>
  <si>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</si>
  <si>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</si>
  <si>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</si>
  <si>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</si>
  <si>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</si>
  <si>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</si>
  <si>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</si>
  <si>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</si>
  <si>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</si>
  <si>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</si>
  <si>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</si>
  <si>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</si>
  <si>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</si>
  <si>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</si>
  <si>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</si>
  <si>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</si>
  <si>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</si>
  <si>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</si>
  <si>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</si>
  <si>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</si>
  <si>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</si>
  <si>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</si>
  <si>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</si>
  <si>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</si>
  <si>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</si>
  <si>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</si>
  <si>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</si>
  <si>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</si>
  <si>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</si>
  <si>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</si>
  <si>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</si>
  <si>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</si>
  <si>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</si>
  <si>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</si>
  <si>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</si>
  <si>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</si>
  <si>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</si>
  <si>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</si>
  <si>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</si>
  <si>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</si>
  <si>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</si>
  <si>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</si>
  <si>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</si>
  <si>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</si>
  <si>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</si>
  <si>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</si>
  <si>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</si>
  <si>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</si>
  <si>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</si>
  <si>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</si>
  <si>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</si>
  <si>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</si>
  <si>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</si>
  <si>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</si>
  <si>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</si>
  <si>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</si>
  <si>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</si>
  <si>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</si>
  <si>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</si>
  <si>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</si>
  <si>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</si>
  <si>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</si>
  <si>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</si>
  <si>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</si>
  <si>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</si>
  <si>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</si>
  <si>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</si>
  <si>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</si>
  <si>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</si>
  <si>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</si>
  <si>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</si>
  <si>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</si>
  <si>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</si>
  <si>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</si>
  <si>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</si>
  <si>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</si>
  <si>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</si>
  <si>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</si>
  <si>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</si>
  <si>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</si>
  <si>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</si>
  <si>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</si>
  <si>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</si>
  <si>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</si>
  <si>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</si>
  <si>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</si>
  <si>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</si>
  <si>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</si>
  <si>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</si>
  <si>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</si>
  <si>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</si>
  <si>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</si>
  <si>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</si>
  <si>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</si>
  <si>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</si>
  <si>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</si>
  <si>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</si>
  <si>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</si>
  <si>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</si>
  <si>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</si>
  <si>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</si>
  <si>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</si>
  <si>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</si>
  <si>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</si>
  <si>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</si>
  <si>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</si>
  <si>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</si>
  <si>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</si>
  <si>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</si>
  <si>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</si>
  <si>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</si>
  <si>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</si>
  <si>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</si>
  <si>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</si>
  <si>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</si>
  <si>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</si>
  <si>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</si>
  <si>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</si>
  <si>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</si>
  <si>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</si>
  <si>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</si>
  <si>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</si>
  <si>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</si>
  <si>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</si>
  <si>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</si>
  <si>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</si>
  <si>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</si>
  <si>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</si>
  <si>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</si>
  <si>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</si>
  <si>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</si>
  <si>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</si>
  <si>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</si>
  <si>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</si>
  <si>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</si>
  <si>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</si>
  <si>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</si>
  <si>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</si>
  <si>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</si>
  <si>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</si>
  <si>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</si>
  <si>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</si>
  <si>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</si>
  <si>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</si>
  <si>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</si>
  <si>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</si>
  <si>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</si>
  <si>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</si>
  <si>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</si>
  <si>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</si>
  <si>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</si>
  <si>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</si>
  <si>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</si>
  <si>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</si>
  <si>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</si>
  <si>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</si>
  <si>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</si>
  <si>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</si>
  <si>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</si>
  <si>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</si>
  <si>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</si>
  <si>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</si>
  <si>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</si>
  <si>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</si>
  <si>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</si>
  <si>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</si>
  <si>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</si>
  <si>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</si>
  <si>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</si>
  <si>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</si>
  <si>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</si>
  <si>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</si>
  <si>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</si>
  <si>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</si>
  <si>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</si>
  <si>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</si>
  <si>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</si>
  <si>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</si>
  <si>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</si>
  <si>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</si>
  <si>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</si>
  <si>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</si>
  <si>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</si>
  <si>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</si>
  <si>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</si>
  <si>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</si>
  <si>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</si>
  <si>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</si>
  <si>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</si>
  <si>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</si>
  <si>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</si>
  <si>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</si>
  <si>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</si>
  <si>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</si>
  <si>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</si>
  <si>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</si>
  <si>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</si>
  <si>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</si>
  <si>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</si>
  <si>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</si>
  <si>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</si>
  <si>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</si>
  <si>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</si>
  <si>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</si>
  <si>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</si>
  <si>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</si>
  <si>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</si>
  <si>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</si>
  <si>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</si>
  <si>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</si>
  <si>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</si>
  <si>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</si>
  <si>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</si>
  <si>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</si>
  <si>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</si>
  <si>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</si>
  <si>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</si>
  <si>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</si>
  <si>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</si>
  <si>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</si>
  <si>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</si>
  <si>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</si>
  <si>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</si>
  <si>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</si>
  <si>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</si>
  <si>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</si>
  <si>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</si>
  <si>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</si>
  <si>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</si>
  <si>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</si>
  <si>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</si>
  <si>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</si>
  <si>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</si>
  <si>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</si>
  <si>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</si>
  <si>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</si>
  <si>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</si>
  <si>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</si>
  <si>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</si>
  <si>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</si>
  <si>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</si>
  <si>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</si>
  <si>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</si>
  <si>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</si>
  <si>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</si>
  <si>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</si>
  <si>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</si>
  <si>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</si>
  <si>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</si>
  <si>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</si>
  <si>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</si>
  <si>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</si>
  <si>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</si>
  <si>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</si>
  <si>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</si>
  <si>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</si>
  <si>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</si>
  <si>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</si>
  <si>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</si>
  <si>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</si>
  <si>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</si>
  <si>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</si>
  <si>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</si>
  <si>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</si>
  <si>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</si>
  <si>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</si>
  <si>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</si>
  <si>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</si>
  <si>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</si>
  <si>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</si>
  <si>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</si>
  <si>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</si>
  <si>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</si>
  <si>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</si>
  <si>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</si>
  <si>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</si>
  <si>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</si>
  <si>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</si>
  <si>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</si>
  <si>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</si>
  <si>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</si>
  <si>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</si>
  <si>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</si>
  <si>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</si>
  <si>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</si>
  <si>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</si>
  <si>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</si>
  <si>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</si>
  <si>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</si>
  <si>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</si>
  <si>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</si>
  <si>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</si>
  <si>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</si>
  <si>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</si>
  <si>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</si>
  <si>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</si>
  <si>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</si>
  <si>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</si>
  <si>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</si>
  <si>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</si>
  <si>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</si>
  <si>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</si>
  <si>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</si>
  <si>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</si>
  <si>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</si>
  <si>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</si>
  <si>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</si>
  <si>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</si>
  <si>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</si>
  <si>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</si>
  <si>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</si>
  <si>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</si>
  <si>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</si>
  <si>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</si>
  <si>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</si>
  <si>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</si>
  <si>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</si>
  <si>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</si>
  <si>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</si>
  <si>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</si>
  <si>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</si>
  <si>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</si>
  <si>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</si>
  <si>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</si>
  <si>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</si>
  <si>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</si>
  <si>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</si>
  <si>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</si>
  <si>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</si>
  <si>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</si>
  <si>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</si>
  <si>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</si>
  <si>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</si>
  <si>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</si>
  <si>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</si>
  <si>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</si>
  <si>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</si>
  <si>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</si>
  <si>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</si>
  <si>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</si>
  <si>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</si>
  <si>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</si>
  <si>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</si>
  <si>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</si>
  <si>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</si>
  <si>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</si>
  <si>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</si>
  <si>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</si>
  <si>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</si>
  <si>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</si>
  <si>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</si>
  <si>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</si>
  <si>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</si>
  <si>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</si>
  <si>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</si>
  <si>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</si>
  <si>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</si>
  <si>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</si>
  <si>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</si>
  <si>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</si>
  <si>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</si>
  <si>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</si>
  <si>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</si>
  <si>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</si>
  <si>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</si>
  <si>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</si>
  <si>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</si>
  <si>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</si>
  <si>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</si>
  <si>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</si>
  <si>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</si>
  <si>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</si>
  <si>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</si>
  <si>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</si>
  <si>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</si>
  <si>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</si>
  <si>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</si>
  <si>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</si>
  <si>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</si>
  <si>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</si>
  <si>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</si>
  <si>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</si>
  <si>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</si>
  <si>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</si>
  <si>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</si>
  <si>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</si>
  <si>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</si>
  <si>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</si>
  <si>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</si>
  <si>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</si>
  <si>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</si>
  <si>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</si>
  <si>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</si>
  <si>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</si>
  <si>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</si>
  <si>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</si>
  <si>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</si>
  <si>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</si>
  <si>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</si>
  <si>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</si>
  <si>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</si>
  <si>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</si>
  <si>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</si>
  <si>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</si>
  <si>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</si>
  <si>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</si>
  <si>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</si>
  <si>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</si>
  <si>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</si>
  <si>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</si>
  <si>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</si>
  <si>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</si>
  <si>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</si>
  <si>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</si>
  <si>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</si>
  <si>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</si>
  <si>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</si>
  <si>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</si>
  <si>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</si>
  <si>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</si>
  <si>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</si>
  <si>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</si>
  <si>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</si>
  <si>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</si>
  <si>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</si>
  <si>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</si>
  <si>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</si>
  <si>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</si>
  <si>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</si>
  <si>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</si>
  <si>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</si>
  <si>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</si>
  <si>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</si>
  <si>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</si>
  <si>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</si>
  <si>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</si>
  <si>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</si>
  <si>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</si>
  <si>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</si>
  <si>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</si>
  <si>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</si>
  <si>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</si>
  <si>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</si>
  <si>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</si>
  <si>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</si>
  <si>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</si>
  <si>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</si>
  <si>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</si>
  <si>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</si>
  <si>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</si>
  <si>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</si>
  <si>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</si>
  <si>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</si>
  <si>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</si>
  <si>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</si>
  <si>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</si>
  <si>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</si>
  <si>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</si>
  <si>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</si>
  <si>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</si>
  <si>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</si>
  <si>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</si>
  <si>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</si>
  <si>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</si>
  <si>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</si>
  <si>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</si>
  <si>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</si>
  <si>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</si>
  <si>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</si>
  <si>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</si>
  <si>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</si>
  <si>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</si>
  <si>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</si>
  <si>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</si>
  <si>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</si>
  <si>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</si>
  <si>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</si>
  <si>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</si>
  <si>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</si>
  <si>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</si>
  <si>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</si>
  <si>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</si>
  <si>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</si>
  <si>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</si>
  <si>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</si>
  <si>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</si>
  <si>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</si>
  <si>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</si>
  <si>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</si>
  <si>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</si>
  <si>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</si>
  <si>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</si>
  <si>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</si>
  <si>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</si>
  <si>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</si>
  <si>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</si>
  <si>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</si>
  <si>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</si>
  <si>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</si>
  <si>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</si>
  <si>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</si>
  <si>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</si>
  <si>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</si>
  <si>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</si>
  <si>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</si>
  <si>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</si>
  <si>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</si>
  <si>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</si>
  <si>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</si>
  <si>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</si>
  <si>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</si>
  <si>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</si>
  <si>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</si>
  <si>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</si>
  <si>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</si>
  <si>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</si>
  <si>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</si>
  <si>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</si>
  <si>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</si>
  <si>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</si>
  <si>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</si>
  <si>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</si>
  <si>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</si>
  <si>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</si>
  <si>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</si>
  <si>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</si>
  <si>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</si>
  <si>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</si>
  <si>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</si>
  <si>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</si>
  <si>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</si>
  <si>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</si>
  <si>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</si>
  <si>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</si>
  <si>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</si>
  <si>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</si>
  <si>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</si>
  <si>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</si>
  <si>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</si>
  <si>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</si>
  <si>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</si>
  <si>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</si>
  <si>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</si>
  <si>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</si>
  <si>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</si>
  <si>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</si>
  <si>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</si>
  <si>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</si>
  <si>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</si>
  <si>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</si>
  <si>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</si>
  <si>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</si>
  <si>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</si>
  <si>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</si>
  <si>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</si>
  <si>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</si>
  <si>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</si>
  <si>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</si>
  <si>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</si>
  <si>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</si>
  <si>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</si>
  <si>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</si>
  <si>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</si>
  <si>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</si>
  <si>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</si>
  <si>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</si>
  <si>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</si>
  <si>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</si>
  <si>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</si>
  <si>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</si>
  <si>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</si>
  <si>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</si>
  <si>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</si>
  <si>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</si>
  <si>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</si>
  <si>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</si>
  <si>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</si>
  <si>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</si>
  <si>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</si>
  <si>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</si>
  <si>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</si>
  <si>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</si>
  <si>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</si>
  <si>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</si>
  <si>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</si>
  <si>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</si>
  <si>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</si>
  <si>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</si>
  <si>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</si>
  <si>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</si>
  <si>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</si>
  <si>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</si>
  <si>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</si>
  <si>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</si>
  <si>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</si>
  <si>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</si>
  <si>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</si>
  <si>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</si>
  <si>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</si>
  <si>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</si>
  <si>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</si>
  <si>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</si>
  <si>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</si>
  <si>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</si>
  <si>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</si>
  <si>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</si>
  <si>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</si>
  <si>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</si>
  <si>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</si>
  <si>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</si>
  <si>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</si>
  <si>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</si>
  <si>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</si>
  <si>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</si>
  <si>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</si>
  <si>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</si>
  <si>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</si>
  <si>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</si>
  <si>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</si>
  <si>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</si>
  <si>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</si>
  <si>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</si>
  <si>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</si>
  <si>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</si>
  <si>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</si>
  <si>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</si>
  <si>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</si>
  <si>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</si>
  <si>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</si>
  <si>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</si>
  <si>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</si>
  <si>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</si>
  <si>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</si>
  <si>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</si>
  <si>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</si>
  <si>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</si>
  <si>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</si>
  <si>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</si>
  <si>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</si>
  <si>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</si>
  <si>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</si>
  <si>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</si>
  <si>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</si>
  <si>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</si>
  <si>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</si>
  <si>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</si>
  <si>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</si>
  <si>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</si>
  <si>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</si>
  <si>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</si>
  <si>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</si>
  <si>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</si>
  <si>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</si>
  <si>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</si>
  <si>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</si>
  <si>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</si>
  <si>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</si>
  <si>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</si>
  <si>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</si>
  <si>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</si>
  <si>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</si>
  <si>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</si>
  <si>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</si>
  <si>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</si>
  <si>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</si>
  <si>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</si>
  <si>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</si>
  <si>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</si>
  <si>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</si>
  <si>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</si>
  <si>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</si>
  <si>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</si>
  <si>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</si>
  <si>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</si>
  <si>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</si>
  <si>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</si>
  <si>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</si>
  <si>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</si>
  <si>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</si>
  <si>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</si>
  <si>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</si>
  <si>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</si>
  <si>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</si>
  <si>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</si>
  <si>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</si>
  <si>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</si>
  <si>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</si>
  <si>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</si>
  <si>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</si>
  <si>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</si>
  <si>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</si>
  <si>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</si>
  <si>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</si>
  <si>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</si>
  <si>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</si>
  <si>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</si>
  <si>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</si>
  <si>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</si>
  <si>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</si>
  <si>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</si>
  <si>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</si>
  <si>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</si>
  <si>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</si>
  <si>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</si>
  <si>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</si>
  <si>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</si>
  <si>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</si>
  <si>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</si>
  <si>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</si>
  <si>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</si>
  <si>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</si>
  <si>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</si>
  <si>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</si>
  <si>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</si>
  <si>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</si>
  <si>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</si>
  <si>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</si>
  <si>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</si>
  <si>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</si>
  <si>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</si>
  <si>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</si>
  <si>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</si>
  <si>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</si>
  <si>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</si>
  <si>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</si>
  <si>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</si>
  <si>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</si>
  <si>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</si>
  <si>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</si>
  <si>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</si>
  <si>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</si>
  <si>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</si>
  <si>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</si>
  <si>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</si>
  <si>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</si>
  <si>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</si>
  <si>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</si>
  <si>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</si>
  <si>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</si>
  <si>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</si>
  <si>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</si>
  <si>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</si>
  <si>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</si>
  <si>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</si>
  <si>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</si>
  <si>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</si>
  <si>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</si>
  <si>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</si>
  <si>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</si>
  <si>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</si>
  <si>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</si>
  <si>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</si>
  <si>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</si>
  <si>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</si>
  <si>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</si>
  <si>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</si>
  <si>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</si>
  <si>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</si>
  <si>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</si>
  <si>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</si>
  <si>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</si>
  <si>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</si>
  <si>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</si>
  <si>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</si>
  <si>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</si>
  <si>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</si>
  <si>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</si>
  <si>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</si>
  <si>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</si>
  <si>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</si>
  <si>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</si>
  <si>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</si>
  <si>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</si>
  <si>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</si>
  <si>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</si>
  <si>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</si>
  <si>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</si>
  <si>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</si>
  <si>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</si>
  <si>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</si>
  <si>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</si>
  <si>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</si>
  <si>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</si>
  <si>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</si>
  <si>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</si>
  <si>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</si>
  <si>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</si>
  <si>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</si>
  <si>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</si>
  <si>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</si>
  <si>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</si>
  <si>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</si>
  <si>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</si>
  <si>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</si>
  <si>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</si>
  <si>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</si>
  <si>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</si>
  <si>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</si>
  <si>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</si>
  <si>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</si>
  <si>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</si>
  <si>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</si>
  <si>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</si>
  <si>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</si>
  <si>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</si>
  <si>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</si>
  <si>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</si>
  <si>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</si>
  <si>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</si>
  <si>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</si>
  <si>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</si>
  <si>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</si>
  <si>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</si>
  <si>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</si>
  <si>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</si>
  <si>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</si>
  <si>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</si>
  <si>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</si>
  <si>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</si>
  <si>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</si>
  <si>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</si>
  <si>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</si>
  <si>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</si>
  <si>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</si>
  <si>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</si>
  <si>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</si>
  <si>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</si>
  <si>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</si>
  <si>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</si>
  <si>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</si>
  <si>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</si>
  <si>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</si>
  <si>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</si>
  <si>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</si>
  <si>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</si>
  <si>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</si>
  <si>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</si>
  <si>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</si>
  <si>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</si>
  <si>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</si>
  <si>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</si>
  <si>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</si>
  <si>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</si>
  <si>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</si>
  <si>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</si>
  <si>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</si>
  <si>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</si>
  <si>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</si>
  <si>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</si>
  <si>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</si>
  <si>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</si>
  <si>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</si>
  <si>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</si>
  <si>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</si>
  <si>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</si>
  <si>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</si>
  <si>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</si>
  <si>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</si>
  <si>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</si>
  <si>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</si>
  <si>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</si>
  <si>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</si>
  <si>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</si>
  <si>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</si>
  <si>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</si>
  <si>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</si>
  <si>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</si>
  <si>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</si>
  <si>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</si>
  <si>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</si>
  <si>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</si>
  <si>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</si>
  <si>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</si>
  <si>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</si>
  <si>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</si>
  <si>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</si>
  <si>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</si>
  <si>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</si>
  <si>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</si>
  <si>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</si>
  <si>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</si>
  <si>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</si>
  <si>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</si>
  <si>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</si>
  <si>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</si>
  <si>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</si>
  <si>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</si>
  <si>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</si>
  <si>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</si>
  <si>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</si>
  <si>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</si>
  <si>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</si>
  <si>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</si>
  <si>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</si>
  <si>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</si>
  <si>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</si>
  <si>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</si>
  <si>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</si>
  <si>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</si>
  <si>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</si>
  <si>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</si>
  <si>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</si>
  <si>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</si>
  <si>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</si>
  <si>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</si>
  <si>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</si>
  <si>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</si>
  <si>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</si>
  <si>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</si>
  <si>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</si>
  <si>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</si>
  <si>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</si>
  <si>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</si>
  <si>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</si>
  <si>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</si>
  <si>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</si>
  <si>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</si>
  <si>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</si>
  <si>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</si>
  <si>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</si>
  <si>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</si>
  <si>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</si>
  <si>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</si>
  <si>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</si>
  <si>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</si>
  <si>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</si>
  <si>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</si>
  <si>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</si>
  <si>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</si>
  <si>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</si>
  <si>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</si>
  <si>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</si>
  <si>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</si>
  <si>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</si>
  <si>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</si>
  <si>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</si>
  <si>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</si>
  <si>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</si>
  <si>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</si>
  <si>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</si>
  <si>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</si>
  <si>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</si>
  <si>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</si>
  <si>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</si>
  <si>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</si>
  <si>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</si>
  <si>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</si>
  <si>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</si>
  <si>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</si>
  <si>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</si>
  <si>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</si>
  <si>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</si>
  <si>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</si>
  <si>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</si>
  <si>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</si>
  <si>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</si>
  <si>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</si>
  <si>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</si>
  <si>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</si>
  <si>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</si>
  <si>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</si>
  <si>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</si>
  <si>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</si>
  <si>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</si>
  <si>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</si>
  <si>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</si>
  <si>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</si>
  <si>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</si>
  <si>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</si>
  <si>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</si>
  <si>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</si>
  <si>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</si>
  <si>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</si>
  <si>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</si>
  <si>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</si>
  <si>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</si>
  <si>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</si>
  <si>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</si>
  <si>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</si>
  <si>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</si>
  <si>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</si>
  <si>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</si>
  <si>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</si>
  <si>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</si>
  <si>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</si>
  <si>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</si>
  <si>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</si>
  <si>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</si>
  <si>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</si>
  <si>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</si>
  <si>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</si>
  <si>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</si>
  <si>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</si>
  <si>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</si>
  <si>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</si>
  <si>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</si>
  <si>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</si>
  <si>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</si>
  <si>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</si>
  <si>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</si>
  <si>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</si>
  <si>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</si>
  <si>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</si>
  <si>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</si>
  <si>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</si>
  <si>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</si>
  <si>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</si>
  <si>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</si>
  <si>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</si>
  <si>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</si>
  <si>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</si>
  <si>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</si>
  <si>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</si>
  <si>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</si>
  <si>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</si>
  <si>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</si>
  <si>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</si>
  <si>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</si>
  <si>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</si>
  <si>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</si>
  <si>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</si>
  <si>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</si>
  <si>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</si>
  <si>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</si>
  <si>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</si>
  <si>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</si>
  <si>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</si>
  <si>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</si>
  <si>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</si>
  <si>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</si>
  <si>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</si>
  <si>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</si>
  <si>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</si>
  <si>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</si>
  <si>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</si>
  <si>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</si>
  <si>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</si>
  <si>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</si>
  <si>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</si>
  <si>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</si>
  <si>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</si>
  <si>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</si>
  <si>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</si>
  <si>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</si>
  <si>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</si>
  <si>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</si>
  <si>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</si>
  <si>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</si>
  <si>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</si>
  <si>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</si>
  <si>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</si>
  <si>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</si>
  <si>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</si>
  <si>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</si>
  <si>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</si>
  <si>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</si>
  <si>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</si>
  <si>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</si>
  <si>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</si>
  <si>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</si>
  <si>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</si>
  <si>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</si>
  <si>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</si>
  <si>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</si>
  <si>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</si>
  <si>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</si>
  <si>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</si>
  <si>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</si>
  <si>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</si>
  <si>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</si>
  <si>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</si>
  <si>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</si>
  <si>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</si>
  <si>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</si>
  <si>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</si>
  <si>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</si>
  <si>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</si>
  <si>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</si>
  <si>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</si>
  <si>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</si>
  <si>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</si>
  <si>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</si>
  <si>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</si>
  <si>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</si>
  <si>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</si>
  <si>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</si>
  <si>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</si>
  <si>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</si>
  <si>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</si>
  <si>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</si>
  <si>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</si>
  <si>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</si>
  <si>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</si>
  <si>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</si>
  <si>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</si>
  <si>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</si>
  <si>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</si>
  <si>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</si>
  <si>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</si>
  <si>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</si>
  <si>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</si>
  <si>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</si>
  <si>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</si>
  <si>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</si>
  <si>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</si>
  <si>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</si>
  <si>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</si>
  <si>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</si>
  <si>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</si>
  <si>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</si>
  <si>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</si>
  <si>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</si>
  <si>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</si>
  <si>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</si>
  <si>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</si>
  <si>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</si>
  <si>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</si>
  <si>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</si>
  <si>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</si>
  <si>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</si>
  <si>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</si>
  <si>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</si>
  <si>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</si>
  <si>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</si>
  <si>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</si>
  <si>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</si>
  <si>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</si>
  <si>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</si>
  <si>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</si>
  <si>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</si>
  <si>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</si>
  <si>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</si>
  <si>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</si>
  <si>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</si>
  <si>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</si>
  <si>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</si>
  <si>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</si>
  <si>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</si>
  <si>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</si>
  <si>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</si>
  <si>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</si>
  <si>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</si>
  <si>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</si>
  <si>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</si>
  <si>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</si>
  <si>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</si>
  <si>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</si>
  <si>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</si>
  <si>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</si>
  <si>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</si>
  <si>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</si>
  <si>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</si>
  <si>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</si>
  <si>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</si>
  <si>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</si>
  <si>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</si>
  <si>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</si>
  <si>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</si>
  <si>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</si>
  <si>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</si>
  <si>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</si>
  <si>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</si>
  <si>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</si>
  <si>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</si>
  <si>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</si>
  <si>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</si>
  <si>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</si>
  <si>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</si>
  <si>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</si>
  <si>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</si>
  <si>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</si>
  <si>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</si>
  <si>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</si>
  <si>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</si>
  <si>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</si>
  <si>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</si>
  <si>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</si>
  <si>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</si>
  <si>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</si>
  <si>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</si>
  <si>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</si>
  <si>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</si>
  <si>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</si>
  <si>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</si>
  <si>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</si>
  <si>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</si>
  <si>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</si>
  <si>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</si>
  <si>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</si>
  <si>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</si>
  <si>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</si>
  <si>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</si>
  <si>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</si>
  <si>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</si>
  <si>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</si>
  <si>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</si>
  <si>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</si>
  <si>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</si>
  <si>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</si>
  <si>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</si>
  <si>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</si>
  <si>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</si>
  <si>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</si>
  <si>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</si>
  <si>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</si>
  <si>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</si>
  <si>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</si>
  <si>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</si>
  <si>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</si>
  <si>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</si>
  <si>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</si>
  <si>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</si>
  <si>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</si>
  <si>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</si>
  <si>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</si>
  <si>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</si>
  <si>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</si>
  <si>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</si>
  <si>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</si>
  <si>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</si>
  <si>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</si>
  <si>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</si>
  <si>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</si>
  <si>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</si>
  <si>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</si>
  <si>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</si>
  <si>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</si>
  <si>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</si>
  <si>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</si>
  <si>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</si>
  <si>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</si>
  <si>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</si>
  <si>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</si>
  <si>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</si>
  <si>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</si>
  <si>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</si>
  <si>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</si>
  <si>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</si>
  <si>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</si>
  <si>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</si>
  <si>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</si>
  <si>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</si>
  <si>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</si>
  <si>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</si>
  <si>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</si>
  <si>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</si>
  <si>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</si>
  <si>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</si>
  <si>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</si>
  <si>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</si>
  <si>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</si>
  <si>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</si>
  <si>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</si>
  <si>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</si>
  <si>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</si>
  <si>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</si>
  <si>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</si>
  <si>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</si>
  <si>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</si>
  <si>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</si>
  <si>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</si>
  <si>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</si>
  <si>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</si>
  <si>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</si>
  <si>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</si>
  <si>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</si>
  <si>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</si>
  <si>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</si>
  <si>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</si>
  <si>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</si>
  <si>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</si>
  <si>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</si>
  <si>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</si>
  <si>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</si>
  <si>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</si>
  <si>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</si>
  <si>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</si>
  <si>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</si>
  <si>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</si>
  <si>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</si>
  <si>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</si>
  <si>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</si>
  <si>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</si>
  <si>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</si>
  <si>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</si>
  <si>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</si>
  <si>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</si>
  <si>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</si>
  <si>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</si>
  <si>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</si>
  <si>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</si>
  <si>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</si>
  <si>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</si>
  <si>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</si>
  <si>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</si>
  <si>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</si>
  <si>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</si>
  <si>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</si>
  <si>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</si>
  <si>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</si>
  <si>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</si>
  <si>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</si>
  <si>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</si>
  <si>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</si>
  <si>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</si>
  <si>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</si>
  <si>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</si>
  <si>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</si>
  <si>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</si>
  <si>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</si>
  <si>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</si>
  <si>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</si>
  <si>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</si>
  <si>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</si>
  <si>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</si>
  <si>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</si>
  <si>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</si>
  <si>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</si>
  <si>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</si>
  <si>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</si>
  <si>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</si>
  <si>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</si>
  <si>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</si>
  <si>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</si>
  <si>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</si>
  <si>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</si>
  <si>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</si>
  <si>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</si>
  <si>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</si>
  <si>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</si>
  <si>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</si>
  <si>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</si>
  <si>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</si>
  <si>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</si>
  <si>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</si>
  <si>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</si>
  <si>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</si>
  <si>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</si>
  <si>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</si>
  <si>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</si>
  <si>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</si>
  <si>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</si>
  <si>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</si>
  <si>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</si>
  <si>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</si>
  <si>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</si>
  <si>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</si>
  <si>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</si>
  <si>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</si>
  <si>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</si>
  <si>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</si>
  <si>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</si>
  <si>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</si>
  <si>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</si>
  <si>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</si>
  <si>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</si>
  <si>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</si>
  <si>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</si>
  <si>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</si>
  <si>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</si>
  <si>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</si>
  <si>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</si>
  <si>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</si>
  <si>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</si>
  <si>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</si>
  <si>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</si>
  <si>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</si>
  <si>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</si>
  <si>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</si>
  <si>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</si>
  <si>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</si>
  <si>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</si>
  <si>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</si>
  <si>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</si>
  <si>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</si>
  <si>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</si>
  <si>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</si>
  <si>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</si>
  <si>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</si>
  <si>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</si>
  <si>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</si>
  <si>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</si>
  <si>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</si>
  <si>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</si>
  <si>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</si>
  <si>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</si>
  <si>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</si>
  <si>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</si>
  <si>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</si>
  <si>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</si>
  <si>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</si>
  <si>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</si>
  <si>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</si>
  <si>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</si>
  <si>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</si>
  <si>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</si>
  <si>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</si>
  <si>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</si>
  <si>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</si>
  <si>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</si>
  <si>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</si>
  <si>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</si>
  <si>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</si>
  <si>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</si>
  <si>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</si>
  <si>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</si>
  <si>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</si>
  <si>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</si>
  <si>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</si>
  <si>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</si>
  <si>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</si>
  <si>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</si>
  <si>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</si>
  <si>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</si>
  <si>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</si>
  <si>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</si>
  <si>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</si>
  <si>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</si>
  <si>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</si>
  <si>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</si>
  <si>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</si>
  <si>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</si>
  <si>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</si>
  <si>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</si>
  <si>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</si>
  <si>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</si>
  <si>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</si>
  <si>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</si>
  <si>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</si>
  <si>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</si>
  <si>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</si>
  <si>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</si>
  <si>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</si>
  <si>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</si>
  <si>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</si>
  <si>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</si>
  <si>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</si>
  <si>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</si>
  <si>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</si>
  <si>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</si>
  <si>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</si>
  <si>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</si>
  <si>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</si>
  <si>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</si>
  <si>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</si>
  <si>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</si>
  <si>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</si>
  <si>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</si>
  <si>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</si>
  <si>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</si>
  <si>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</si>
  <si>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</si>
  <si>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</si>
  <si>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</si>
  <si>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</si>
  <si>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</si>
  <si>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</si>
  <si>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</si>
  <si>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</si>
  <si>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</si>
  <si>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</si>
  <si>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</si>
  <si>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</si>
  <si>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</si>
  <si>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</si>
  <si>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</si>
  <si>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</si>
  <si>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</si>
  <si>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</si>
  <si>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</si>
  <si>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</si>
  <si>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</si>
  <si>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</si>
  <si>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</si>
  <si>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</si>
  <si>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</si>
  <si>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</si>
  <si>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</si>
  <si>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</si>
  <si>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</si>
  <si>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</si>
  <si>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</si>
  <si>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</si>
  <si>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</si>
  <si>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</si>
  <si>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</si>
  <si>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</si>
  <si>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</si>
  <si>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</si>
  <si>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</si>
  <si>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</si>
  <si>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</si>
  <si>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</si>
  <si>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</si>
  <si>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</si>
  <si>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</si>
  <si>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</si>
  <si>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</si>
  <si>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</si>
  <si>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</si>
  <si>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</si>
  <si>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</si>
  <si>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</si>
  <si>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</si>
  <si>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</si>
  <si>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</si>
  <si>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</si>
  <si>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</si>
  <si>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</si>
  <si>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</si>
  <si>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</si>
  <si>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</si>
  <si>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</si>
  <si>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</si>
  <si>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</si>
  <si>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</si>
  <si>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</si>
  <si>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</si>
  <si>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</si>
  <si>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</si>
  <si>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</si>
  <si>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</si>
  <si>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</si>
  <si>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</si>
  <si>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</si>
  <si>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</si>
  <si>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</si>
  <si>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</si>
  <si>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</si>
  <si>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</si>
  <si>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</si>
  <si>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</si>
  <si>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</si>
  <si>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</si>
  <si>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</si>
  <si>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</si>
  <si>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</si>
  <si>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</si>
  <si>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</si>
  <si>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</si>
  <si>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</si>
  <si>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</si>
  <si>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</si>
  <si>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</si>
  <si>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</si>
  <si>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</si>
  <si>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</si>
  <si>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</si>
  <si>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</si>
  <si>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</si>
  <si>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</si>
  <si>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</si>
  <si>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</si>
  <si>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</si>
  <si>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</si>
  <si>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</si>
  <si>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</si>
  <si>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</si>
  <si>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</si>
  <si>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</si>
  <si>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</si>
  <si>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</si>
  <si>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</si>
  <si>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</si>
  <si>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</si>
  <si>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</si>
  <si>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</si>
  <si>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</si>
  <si>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</si>
  <si>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</si>
  <si>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</si>
  <si>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</si>
  <si>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</si>
  <si>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</si>
  <si>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</si>
  <si>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</si>
  <si>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</si>
  <si>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</si>
  <si>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</si>
  <si>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</si>
  <si>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</si>
  <si>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</si>
  <si>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</si>
  <si>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</si>
  <si>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</si>
  <si>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</si>
  <si>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</si>
  <si>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</si>
  <si>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</si>
  <si>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</si>
  <si>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</si>
  <si>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</si>
  <si>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</si>
  <si>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</si>
  <si>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</si>
  <si>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</si>
  <si>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</si>
  <si>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</si>
  <si>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</si>
  <si>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</si>
  <si>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</si>
  <si>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</si>
  <si>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</si>
  <si>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</si>
  <si>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</si>
  <si>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</si>
  <si>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</si>
  <si>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</si>
  <si>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</si>
  <si>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</si>
  <si>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</si>
  <si>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</si>
  <si>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</si>
  <si>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</si>
  <si>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</si>
  <si>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</si>
  <si>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</si>
  <si>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</si>
  <si>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</si>
  <si>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</si>
  <si>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</si>
  <si>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</si>
  <si>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</si>
  <si>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</si>
  <si>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</si>
  <si>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</si>
  <si>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</si>
  <si>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</si>
  <si>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</si>
  <si>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</si>
  <si>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</si>
  <si>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</si>
  <si>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</si>
  <si>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</si>
  <si>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</si>
  <si>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</si>
  <si>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</si>
  <si>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</si>
  <si>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</si>
  <si>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</si>
  <si>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</si>
  <si>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</si>
  <si>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</si>
  <si>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</si>
  <si>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</si>
  <si>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</si>
  <si>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</si>
  <si>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</si>
  <si>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</si>
  <si>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</si>
  <si>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</si>
  <si>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</si>
  <si>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</si>
  <si>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</si>
  <si>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</si>
  <si>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</si>
  <si>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</si>
  <si>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</si>
  <si>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</si>
  <si>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</si>
  <si>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</si>
  <si>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</si>
  <si>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</si>
  <si>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</si>
  <si>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</si>
  <si>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</si>
  <si>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</si>
  <si>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</si>
  <si>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</si>
  <si>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</si>
  <si>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</si>
  <si>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</si>
  <si>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</si>
  <si>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</si>
  <si>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</si>
  <si>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</si>
  <si>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</si>
  <si>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</si>
  <si>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</si>
  <si>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</si>
  <si>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</si>
  <si>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</si>
  <si>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</si>
  <si>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</si>
  <si>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</si>
  <si>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</si>
  <si>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</si>
  <si>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</si>
  <si>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</si>
  <si>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</si>
  <si>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</si>
  <si>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</si>
  <si>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</si>
  <si>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</si>
  <si>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</si>
  <si>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</si>
  <si>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</si>
  <si>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</si>
  <si>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</si>
  <si>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</si>
  <si>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</si>
  <si>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</si>
  <si>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</si>
  <si>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</si>
  <si>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</si>
  <si>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</si>
  <si>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</si>
  <si>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</si>
  <si>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</si>
  <si>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</si>
  <si>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</si>
  <si>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</si>
  <si>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</si>
  <si>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</si>
  <si>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</si>
  <si>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</si>
  <si>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</si>
  <si>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</si>
  <si>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</si>
  <si>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</si>
  <si>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</si>
  <si>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</si>
  <si>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</si>
  <si>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</si>
  <si>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</si>
  <si>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</si>
  <si>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</si>
  <si>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</si>
  <si>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</si>
  <si>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</si>
  <si>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</si>
  <si>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</si>
  <si>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</si>
  <si>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</si>
  <si>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</si>
  <si>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</si>
  <si>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</si>
  <si>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</si>
  <si>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</si>
  <si>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</si>
  <si>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</si>
  <si>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</si>
  <si>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</si>
  <si>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</si>
  <si>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</si>
  <si>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</si>
  <si>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</si>
  <si>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</si>
  <si>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</si>
  <si>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</si>
  <si>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</si>
  <si>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</si>
  <si>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</si>
  <si>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</si>
  <si>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</si>
  <si>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</si>
  <si>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</si>
  <si>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</si>
  <si>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</si>
  <si>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</si>
  <si>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</si>
  <si>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</si>
  <si>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</si>
  <si>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</si>
  <si>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</si>
  <si>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</si>
  <si>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</si>
  <si>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</si>
  <si>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</si>
  <si>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</si>
  <si>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</si>
  <si>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</si>
  <si>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</si>
  <si>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</si>
  <si>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</si>
  <si>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</si>
  <si>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</si>
  <si>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</si>
  <si>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</si>
  <si>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</si>
  <si>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</si>
  <si>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</si>
  <si>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</si>
  <si>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</si>
  <si>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</si>
  <si>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</si>
  <si>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</si>
  <si>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</si>
  <si>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</si>
  <si>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</si>
  <si>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</si>
  <si>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</si>
  <si>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</si>
  <si>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</si>
  <si>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</si>
  <si>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</si>
  <si>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</si>
  <si>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</si>
  <si>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</si>
  <si>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</si>
  <si>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</si>
  <si>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</si>
  <si>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</si>
  <si>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</si>
  <si>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</si>
  <si>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</si>
  <si>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</si>
  <si>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</si>
  <si>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</si>
  <si>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</si>
  <si>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</si>
  <si>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</si>
  <si>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</si>
  <si>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</si>
  <si>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</si>
  <si>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</si>
  <si>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</si>
  <si>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</si>
  <si>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</si>
  <si>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</si>
  <si>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</si>
  <si>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</si>
  <si>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</si>
  <si>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</si>
  <si>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</si>
  <si>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</si>
  <si>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</si>
  <si>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</si>
  <si>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</si>
  <si>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</si>
  <si>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</si>
  <si>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</si>
  <si>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</si>
  <si>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</si>
  <si>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</si>
  <si>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</si>
  <si>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</si>
  <si>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</si>
  <si>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</si>
  <si>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</si>
  <si>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</si>
  <si>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</si>
  <si>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</si>
  <si>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</si>
  <si>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</si>
  <si>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</si>
  <si>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</si>
  <si>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</si>
  <si>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</si>
  <si>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</si>
  <si>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</si>
  <si>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</si>
  <si>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</si>
  <si>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</si>
  <si>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</si>
  <si>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</si>
  <si>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</si>
  <si>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</si>
  <si>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</si>
  <si>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</si>
  <si>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</si>
  <si>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</si>
  <si>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</si>
  <si>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</si>
  <si>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</si>
  <si>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</si>
  <si>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</si>
  <si>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</si>
  <si>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</si>
  <si>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</si>
  <si>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</si>
  <si>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</si>
  <si>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</si>
  <si>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</si>
  <si>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</si>
  <si>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</si>
  <si>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</si>
  <si>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</si>
  <si>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</si>
  <si>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</si>
  <si>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</si>
  <si>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</si>
  <si>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</si>
  <si>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</si>
  <si>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</si>
  <si>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</si>
  <si>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</si>
  <si>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</si>
  <si>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</si>
  <si>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</si>
  <si>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</si>
  <si>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</si>
  <si>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</si>
  <si>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</si>
  <si>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</si>
  <si>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</si>
  <si>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</si>
  <si>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</si>
  <si>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</si>
  <si>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</si>
  <si>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</si>
  <si>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</si>
  <si>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</si>
  <si>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</si>
  <si>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</si>
  <si>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</si>
  <si>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</si>
  <si>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</si>
  <si>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</si>
  <si>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</si>
  <si>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</si>
  <si>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</si>
  <si>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</si>
  <si>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</si>
  <si>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</si>
  <si>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</si>
  <si>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</si>
  <si>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</si>
  <si>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</si>
  <si>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</si>
  <si>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</si>
  <si>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</si>
  <si>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</si>
  <si>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</si>
  <si>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</si>
  <si>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</si>
  <si>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</si>
  <si>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</si>
  <si>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</si>
  <si>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</si>
  <si>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</si>
  <si>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</si>
  <si>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</si>
  <si>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</si>
  <si>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</si>
  <si>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</si>
  <si>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</si>
  <si>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</si>
  <si>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</si>
  <si>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</si>
  <si>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</si>
  <si>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</si>
  <si>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</si>
  <si>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</si>
  <si>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</si>
  <si>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</si>
  <si>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</si>
  <si>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</si>
  <si>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</si>
  <si>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</si>
  <si>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</si>
  <si>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</si>
  <si>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</si>
  <si>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</si>
  <si>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</si>
  <si>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</si>
  <si>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</si>
  <si>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</si>
  <si>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</si>
  <si>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</si>
  <si>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</si>
  <si>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</si>
  <si>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</si>
  <si>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</si>
  <si>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</si>
  <si>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</si>
  <si>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</si>
  <si>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</si>
  <si>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</si>
  <si>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</si>
  <si>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</si>
  <si>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</si>
  <si>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</si>
  <si>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</si>
  <si>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</si>
  <si>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</si>
  <si>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</si>
  <si>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</si>
  <si>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</si>
  <si>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</si>
  <si>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</si>
  <si>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</si>
  <si>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</si>
  <si>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</si>
  <si>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</si>
  <si>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</si>
  <si>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</si>
  <si>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</si>
  <si>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</si>
  <si>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</si>
  <si>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</si>
  <si>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</si>
  <si>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</si>
  <si>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</si>
  <si>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</si>
  <si>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</si>
  <si>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</si>
  <si>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</si>
  <si>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</si>
  <si>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</si>
  <si>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</si>
  <si>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</si>
  <si>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</si>
  <si>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</si>
  <si>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</si>
  <si>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</si>
  <si>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</si>
  <si>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</si>
  <si>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</si>
  <si>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</si>
  <si>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</si>
  <si>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</si>
  <si>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</si>
  <si>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</si>
  <si>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</si>
  <si>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</si>
  <si>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</si>
  <si>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</si>
  <si>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</si>
  <si>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</si>
  <si>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</si>
  <si>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</si>
  <si>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</si>
  <si>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</si>
  <si>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</si>
  <si>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</si>
  <si>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</si>
  <si>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</si>
  <si>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</si>
  <si>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</si>
  <si>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</si>
  <si>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</si>
  <si>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</si>
  <si>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</si>
  <si>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</si>
  <si>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</si>
  <si>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</si>
  <si>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</si>
  <si>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</si>
  <si>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</si>
  <si>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</si>
  <si>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</si>
  <si>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</si>
  <si>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</si>
  <si>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</si>
  <si>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</si>
  <si>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</si>
  <si>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</si>
  <si>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</si>
  <si>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</si>
  <si>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</si>
  <si>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</si>
  <si>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</si>
  <si>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</si>
  <si>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</si>
  <si>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</si>
  <si>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</si>
  <si>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</si>
  <si>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</si>
  <si>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</si>
  <si>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</si>
  <si>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</si>
  <si>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</si>
  <si>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</si>
  <si>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</si>
  <si>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</si>
  <si>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</si>
  <si>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</si>
  <si>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</si>
  <si>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</si>
  <si>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</si>
  <si>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</si>
  <si>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</si>
  <si>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</si>
  <si>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</si>
  <si>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</si>
  <si>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</si>
  <si>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</si>
  <si>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</si>
  <si>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</si>
  <si>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</si>
  <si>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</si>
  <si>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</si>
  <si>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</si>
  <si>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</si>
  <si>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</si>
  <si>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</si>
  <si>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</si>
  <si>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</si>
  <si>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</si>
  <si>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</si>
  <si>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</si>
  <si>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</si>
  <si>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</si>
  <si>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</si>
  <si>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</si>
  <si>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</si>
  <si>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</si>
  <si>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</si>
  <si>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</si>
  <si>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</si>
  <si>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</si>
  <si>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</si>
  <si>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</si>
  <si>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</si>
  <si>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</si>
  <si>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</si>
  <si>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</si>
  <si>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</si>
  <si>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</si>
  <si>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</si>
  <si>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</si>
  <si>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</si>
  <si>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</si>
  <si>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</si>
  <si>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</si>
  <si>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</si>
  <si>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</si>
  <si>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</si>
  <si>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</si>
  <si>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</si>
  <si>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</si>
  <si>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</si>
  <si>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</si>
  <si>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</si>
  <si>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</si>
  <si>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</si>
  <si>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</si>
  <si>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</si>
  <si>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</si>
  <si>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</si>
  <si>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</si>
  <si>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</si>
  <si>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</si>
  <si>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</si>
  <si>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</si>
  <si>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</si>
  <si>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</si>
  <si>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</si>
  <si>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</si>
  <si>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</si>
  <si>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</si>
  <si>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</si>
  <si>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</si>
  <si>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</si>
  <si>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</si>
  <si>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</si>
  <si>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</si>
  <si>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</si>
  <si>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</si>
  <si>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</si>
  <si>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</si>
  <si>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</si>
  <si>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</si>
  <si>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</si>
  <si>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</si>
  <si>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</si>
  <si>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</si>
  <si>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</si>
  <si>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</si>
  <si>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</si>
  <si>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</si>
  <si>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</si>
  <si>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</si>
  <si>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</si>
  <si>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</si>
  <si>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</si>
  <si>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</si>
  <si>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</si>
  <si>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</si>
  <si>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</si>
  <si>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</si>
  <si>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</si>
  <si>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</si>
  <si>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</si>
  <si>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</si>
  <si>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</si>
  <si>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</si>
  <si>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</si>
  <si>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</si>
  <si>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</si>
  <si>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</si>
  <si>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</si>
  <si>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</si>
  <si>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</si>
  <si>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</si>
  <si>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</si>
  <si>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</si>
  <si>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</si>
  <si>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</si>
  <si>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</si>
  <si>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</si>
  <si>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</si>
  <si>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</si>
  <si>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</si>
  <si>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</si>
  <si>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</si>
  <si>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</si>
  <si>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</si>
  <si>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</si>
  <si>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</si>
  <si>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</si>
  <si>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</si>
  <si>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</si>
  <si>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</si>
  <si>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</si>
  <si>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</si>
  <si>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</si>
  <si>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</si>
  <si>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</si>
  <si>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</si>
  <si>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</si>
  <si>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</si>
  <si>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</si>
  <si>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</si>
  <si>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</si>
  <si>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</si>
  <si>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</si>
  <si>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</si>
  <si>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</si>
  <si>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</si>
  <si>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</si>
  <si>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</si>
  <si>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</si>
  <si>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</si>
  <si>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</si>
  <si>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</si>
  <si>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</si>
  <si>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</si>
  <si>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</si>
  <si>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</si>
  <si>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</si>
  <si>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</si>
  <si>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</si>
  <si>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</si>
  <si>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</si>
  <si>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</si>
  <si>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</si>
  <si>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</si>
  <si>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</si>
  <si>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</si>
  <si>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</si>
  <si>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</si>
  <si>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</si>
  <si>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</si>
  <si>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</si>
  <si>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</si>
  <si>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</si>
  <si>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</si>
  <si>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</si>
  <si>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</si>
  <si>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</si>
  <si>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</si>
  <si>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</si>
  <si>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</si>
  <si>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</si>
  <si>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</si>
  <si>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</si>
  <si>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</si>
  <si>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</si>
  <si>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</si>
  <si>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</si>
  <si>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</si>
  <si>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</si>
  <si>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</si>
  <si>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</si>
  <si>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</si>
  <si>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</si>
  <si>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</si>
  <si>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</si>
  <si>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</si>
  <si>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</si>
  <si>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</si>
  <si>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</si>
  <si>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</si>
  <si>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</si>
  <si>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</si>
  <si>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</si>
  <si>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</si>
  <si>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</si>
  <si>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</si>
  <si>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</si>
  <si>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</si>
  <si>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</si>
  <si>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</si>
  <si>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</si>
  <si>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</si>
  <si>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</si>
  <si>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</si>
  <si>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</si>
  <si>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</si>
  <si>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</si>
  <si>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</si>
  <si>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</si>
  <si>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</si>
  <si>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</si>
  <si>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</si>
  <si>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</si>
  <si>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</si>
  <si>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</si>
  <si>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</si>
  <si>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</si>
  <si>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</si>
  <si>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</si>
  <si>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</si>
  <si>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</si>
  <si>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</si>
  <si>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</si>
  <si>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</si>
  <si>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</si>
  <si>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</si>
  <si>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</si>
  <si>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</si>
  <si>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</si>
  <si>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</si>
  <si>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</si>
  <si>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</si>
  <si>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</si>
  <si>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</si>
  <si>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</si>
  <si>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</si>
  <si>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</si>
  <si>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</si>
  <si>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</si>
  <si>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</si>
  <si>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</si>
  <si>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</si>
  <si>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</si>
  <si>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</si>
  <si>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</si>
  <si>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</si>
  <si>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</si>
  <si>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</si>
  <si>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</si>
  <si>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</si>
  <si>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</si>
  <si>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</si>
  <si>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</si>
  <si>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</si>
  <si>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</si>
  <si>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</si>
  <si>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</si>
  <si>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</si>
  <si>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</si>
  <si>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</si>
  <si>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</si>
  <si>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</si>
  <si>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</si>
  <si>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</si>
  <si>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</si>
  <si>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</si>
  <si>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</si>
  <si>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</si>
  <si>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</si>
  <si>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</si>
  <si>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</si>
  <si>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</si>
  <si>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</si>
  <si>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</si>
  <si>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</si>
  <si>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</si>
  <si>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</si>
  <si>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</si>
  <si>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</si>
  <si>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</si>
  <si>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</si>
  <si>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</si>
  <si>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</si>
  <si>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</si>
  <si>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</si>
  <si>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</si>
  <si>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</si>
  <si>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</si>
  <si>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</si>
  <si>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</si>
  <si>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</si>
  <si>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</si>
  <si>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</si>
  <si>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</si>
  <si>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</si>
  <si>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</si>
  <si>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</si>
  <si>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</si>
  <si>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</si>
  <si>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</si>
  <si>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</si>
  <si>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</si>
  <si>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</si>
  <si>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</si>
  <si>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</si>
  <si>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</si>
  <si>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</si>
  <si>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</si>
  <si>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</si>
  <si>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</si>
  <si>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</si>
  <si>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</si>
  <si>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</si>
  <si>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</si>
  <si>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</si>
  <si>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</si>
  <si>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</si>
  <si>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</si>
  <si>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</si>
  <si>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</si>
  <si>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</si>
  <si>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</si>
  <si>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</si>
  <si>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</si>
  <si>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</si>
  <si>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</si>
  <si>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</si>
  <si>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</si>
  <si>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</si>
  <si>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</si>
  <si>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</si>
  <si>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</si>
  <si>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</si>
  <si>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</si>
  <si>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</si>
  <si>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</si>
  <si>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</si>
  <si>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</si>
  <si>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</si>
  <si>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</si>
  <si>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</si>
  <si>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</si>
  <si>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</si>
  <si>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</si>
  <si>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</si>
  <si>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</si>
  <si>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</si>
  <si>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</si>
  <si>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</si>
  <si>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</si>
  <si>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</si>
  <si>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</si>
  <si>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</si>
  <si>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</si>
  <si>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</si>
  <si>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</si>
  <si>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</si>
  <si>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</si>
  <si>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</si>
  <si>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</si>
  <si>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</si>
  <si>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</si>
  <si>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</si>
  <si>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</si>
  <si>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</si>
  <si>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</si>
  <si>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</si>
  <si>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</si>
  <si>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</si>
  <si>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</si>
  <si>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</si>
  <si>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</si>
  <si>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</si>
  <si>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</si>
  <si>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</si>
  <si>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</si>
  <si>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</si>
  <si>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</si>
  <si>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</si>
  <si>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</si>
  <si>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</si>
  <si>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</si>
  <si>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</si>
  <si>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</si>
  <si>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</si>
  <si>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</si>
  <si>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</si>
  <si>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</si>
  <si>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</si>
  <si>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</si>
  <si>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</si>
  <si>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</si>
  <si>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</si>
  <si>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</si>
  <si>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</si>
  <si>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</si>
  <si>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</si>
  <si>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</si>
  <si>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</si>
  <si>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</si>
  <si>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</si>
  <si>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</si>
  <si>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</si>
  <si>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</si>
  <si>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</si>
  <si>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</si>
  <si>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</si>
  <si>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</si>
  <si>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</si>
  <si>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</si>
  <si>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</si>
  <si>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</si>
  <si>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</si>
  <si>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</si>
  <si>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</si>
  <si>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</si>
  <si>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</si>
  <si>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</si>
  <si>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</si>
  <si>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</si>
  <si>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</si>
  <si>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</si>
  <si>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</si>
  <si>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</si>
  <si>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</si>
  <si>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</si>
  <si>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</si>
  <si>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</si>
  <si>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</si>
  <si>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</si>
  <si>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</si>
  <si>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</si>
  <si>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</si>
  <si>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</si>
  <si>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</si>
  <si>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</si>
  <si>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</si>
  <si>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</si>
  <si>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</si>
  <si>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</si>
  <si>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</si>
  <si>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</si>
  <si>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</si>
  <si>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</si>
  <si>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</si>
  <si>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</si>
  <si>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</si>
  <si>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</si>
  <si>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</si>
  <si>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</si>
  <si>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</si>
  <si>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</si>
  <si>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</si>
  <si>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</si>
  <si>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</si>
  <si>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</si>
  <si>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</si>
  <si>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</si>
  <si>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</si>
  <si>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</si>
  <si>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</si>
  <si>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</si>
  <si>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</si>
  <si>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</si>
  <si>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</si>
  <si>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</si>
  <si>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</si>
  <si>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</si>
  <si>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</si>
  <si>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</si>
  <si>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</si>
  <si>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</si>
  <si>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</si>
  <si>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</si>
  <si>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</si>
  <si>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</si>
  <si>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</si>
  <si>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</si>
  <si>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</si>
  <si>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</si>
  <si>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</si>
  <si>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</si>
  <si>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</si>
  <si>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</si>
  <si>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</si>
  <si>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</si>
  <si>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</si>
  <si>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</si>
  <si>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</si>
  <si>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</si>
  <si>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</si>
  <si>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</si>
  <si>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</si>
  <si>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</si>
  <si>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</si>
  <si>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</si>
  <si>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</si>
  <si>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</si>
  <si>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</si>
  <si>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</si>
  <si>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</si>
  <si>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</si>
  <si>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</si>
  <si>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</si>
  <si>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</si>
  <si>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</si>
  <si>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</si>
  <si>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</si>
  <si>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</si>
  <si>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</si>
  <si>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</si>
  <si>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</si>
  <si>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</si>
  <si>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</si>
  <si>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</si>
  <si>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</si>
  <si>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</si>
  <si>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</si>
  <si>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</si>
  <si>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</si>
  <si>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</si>
  <si>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</si>
  <si>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</si>
  <si>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</si>
  <si>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</si>
  <si>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</si>
  <si>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</si>
  <si>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</si>
  <si>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</si>
  <si>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</si>
  <si>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</si>
  <si>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</si>
  <si>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</si>
  <si>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</si>
  <si>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</si>
  <si>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</si>
  <si>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</si>
  <si>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</si>
  <si>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</si>
  <si>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</si>
  <si>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</si>
  <si>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</si>
  <si>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</si>
  <si>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</si>
  <si>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</si>
  <si>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</si>
  <si>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</si>
  <si>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</si>
  <si>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</si>
  <si>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</si>
  <si>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</si>
  <si>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</si>
  <si>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</si>
  <si>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</si>
  <si>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</si>
  <si>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</si>
  <si>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</si>
  <si>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</si>
  <si>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</si>
  <si>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</si>
  <si>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</si>
  <si>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</si>
  <si>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</si>
  <si>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</si>
  <si>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</si>
  <si>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</si>
  <si>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</si>
  <si>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</si>
  <si>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</si>
  <si>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</si>
  <si>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</si>
  <si>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</si>
  <si>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</si>
  <si>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</si>
  <si>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</si>
  <si>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</si>
  <si>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</si>
  <si>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</si>
  <si>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</si>
  <si>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</si>
  <si>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</si>
  <si>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</si>
  <si>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</si>
  <si>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</si>
  <si>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</si>
  <si>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</si>
  <si>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</si>
  <si>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</si>
  <si>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</si>
  <si>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</si>
  <si>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</si>
  <si>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</si>
  <si>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</si>
  <si>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</si>
  <si>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</si>
  <si>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</si>
  <si>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</si>
  <si>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</si>
  <si>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</si>
  <si>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</si>
  <si>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</si>
  <si>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</si>
  <si>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</si>
  <si>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</si>
  <si>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</si>
  <si>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</si>
  <si>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</si>
  <si>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</si>
  <si>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</si>
  <si>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</si>
  <si>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</si>
  <si>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</si>
  <si>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</si>
  <si>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</si>
  <si>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</si>
  <si>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</si>
  <si>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</si>
  <si>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</si>
  <si>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</si>
  <si>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</si>
  <si>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</si>
  <si>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</si>
  <si>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</si>
  <si>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</si>
  <si>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</si>
  <si>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</si>
  <si>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</si>
  <si>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</si>
  <si>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</si>
  <si>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</si>
  <si>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</si>
  <si>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</si>
  <si>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</si>
  <si>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</si>
  <si>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</si>
  <si>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</si>
  <si>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</si>
  <si>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</si>
  <si>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</si>
  <si>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</si>
  <si>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</si>
  <si>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</si>
  <si>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</si>
  <si>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</si>
  <si>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</si>
  <si>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</si>
  <si>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</si>
  <si>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</si>
  <si>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</si>
  <si>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</si>
  <si>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</si>
  <si>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</si>
  <si>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</si>
  <si>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</si>
  <si>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</si>
  <si>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</si>
  <si>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</si>
  <si>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</si>
  <si>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</si>
  <si>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</si>
  <si>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</si>
  <si>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</si>
  <si>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</si>
  <si>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</si>
  <si>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</si>
  <si>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</si>
  <si>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</si>
  <si>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</si>
  <si>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</si>
  <si>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</si>
  <si>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</si>
  <si>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</si>
  <si>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</si>
  <si>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</si>
  <si>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</si>
  <si>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</si>
  <si>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</si>
  <si>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</si>
  <si>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</si>
  <si>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</si>
  <si>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</si>
  <si>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</si>
  <si>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</si>
  <si>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</si>
  <si>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</si>
  <si>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</si>
  <si>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</si>
  <si>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</si>
  <si>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</si>
  <si>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</si>
  <si>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</si>
  <si>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</si>
  <si>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</si>
  <si>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</si>
  <si>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</si>
  <si>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</si>
  <si>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</si>
  <si>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</si>
  <si>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</si>
  <si>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</si>
  <si>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</si>
  <si>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</si>
  <si>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</si>
  <si>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</si>
  <si>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</si>
  <si>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</si>
  <si>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</si>
  <si>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</si>
  <si>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</si>
  <si>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</si>
  <si>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</si>
  <si>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</si>
  <si>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</si>
  <si>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</si>
  <si>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</si>
  <si>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</si>
  <si>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</si>
  <si>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</si>
  <si>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</si>
  <si>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</si>
  <si>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</si>
  <si>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</si>
  <si>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</si>
  <si>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</si>
  <si>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</si>
  <si>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</si>
  <si>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</si>
  <si>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</si>
  <si>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</si>
  <si>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</si>
  <si>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</si>
  <si>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</si>
  <si>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</si>
  <si>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</si>
  <si>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</si>
  <si>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</si>
  <si>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</si>
  <si>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</si>
  <si>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</si>
  <si>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</si>
  <si>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</si>
  <si>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</si>
  <si>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</si>
  <si>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</si>
  <si>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</si>
  <si>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</si>
  <si>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</si>
  <si>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</si>
  <si>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</si>
  <si>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</si>
  <si>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</si>
  <si>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</si>
  <si>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</si>
  <si>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</si>
  <si>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</si>
  <si>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</si>
  <si>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</si>
  <si>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</si>
  <si>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</si>
  <si>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</si>
  <si>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</si>
  <si>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</si>
  <si>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</si>
  <si>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</si>
  <si>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</si>
  <si>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</si>
  <si>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</si>
  <si>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</si>
  <si>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</si>
  <si>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</si>
  <si>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</si>
  <si>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</si>
  <si>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</si>
  <si>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</si>
  <si>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</si>
  <si>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</si>
  <si>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</si>
  <si>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</si>
  <si>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</si>
  <si>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</si>
  <si>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</si>
  <si>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</si>
  <si>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</si>
  <si>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</si>
  <si>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</si>
  <si>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</si>
  <si>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</si>
  <si>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</si>
  <si>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</si>
  <si>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</si>
  <si>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</si>
  <si>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</si>
  <si>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</si>
  <si>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</si>
  <si>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</si>
  <si>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</si>
  <si>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</si>
  <si>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</si>
  <si>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</si>
  <si>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</si>
  <si>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</si>
  <si>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</si>
  <si>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</si>
  <si>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</si>
  <si>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</si>
  <si>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</si>
  <si>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</si>
  <si>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</si>
  <si>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</si>
  <si>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</si>
  <si>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</si>
  <si>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</si>
  <si>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</si>
  <si>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</si>
  <si>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</si>
  <si>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</si>
  <si>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</si>
  <si>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</si>
  <si>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</si>
  <si>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</si>
  <si>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</si>
  <si>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</si>
  <si>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</si>
  <si>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</si>
  <si>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</si>
  <si>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</si>
  <si>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</si>
  <si>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</si>
  <si>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</si>
  <si>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</si>
  <si>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</si>
  <si>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</si>
  <si>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</si>
  <si>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</si>
  <si>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</si>
  <si>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</si>
  <si>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</si>
  <si>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</si>
  <si>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</si>
  <si>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</si>
  <si>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</si>
  <si>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</si>
  <si>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</si>
  <si>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</si>
  <si>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</si>
  <si>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</si>
  <si>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</si>
  <si>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</si>
  <si>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</si>
  <si>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</si>
  <si>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</si>
  <si>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</si>
  <si>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</si>
  <si>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</si>
  <si>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</si>
  <si>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</si>
  <si>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</si>
  <si>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</si>
  <si>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</si>
  <si>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</si>
  <si>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</si>
  <si>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</si>
  <si>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</si>
  <si>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</si>
  <si>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</si>
  <si>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</si>
  <si>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</si>
  <si>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</si>
  <si>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</si>
  <si>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</si>
  <si>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</si>
  <si>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</si>
  <si>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</si>
  <si>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</si>
  <si>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</si>
  <si>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</si>
  <si>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</si>
  <si>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</si>
  <si>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</si>
  <si>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</si>
  <si>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</si>
  <si>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</si>
  <si>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</si>
  <si>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</si>
  <si>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</si>
  <si>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</si>
  <si>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</si>
  <si>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</si>
  <si>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</si>
  <si>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</si>
  <si>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</si>
  <si>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</si>
  <si>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</si>
  <si>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</si>
  <si>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</si>
  <si>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</si>
  <si>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</si>
  <si>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</si>
  <si>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</si>
  <si>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</si>
  <si>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</si>
  <si>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</si>
  <si>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</si>
  <si>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</si>
  <si>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</si>
  <si>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</si>
  <si>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</si>
  <si>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</si>
  <si>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</si>
  <si>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</si>
  <si>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</si>
  <si>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</si>
  <si>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</si>
  <si>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</si>
  <si>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</si>
  <si>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</si>
  <si>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</si>
  <si>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</si>
  <si>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</si>
  <si>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</si>
  <si>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</si>
  <si>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</si>
  <si>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</si>
  <si>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</si>
  <si>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</si>
  <si>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</si>
  <si>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</si>
  <si>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</si>
  <si>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</si>
  <si>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</si>
  <si>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</si>
  <si>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</si>
  <si>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</si>
  <si>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</si>
  <si>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</si>
  <si>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</si>
  <si>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</si>
  <si>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</si>
  <si>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</si>
  <si>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</si>
  <si>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</si>
  <si>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</si>
  <si>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</si>
  <si>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</si>
  <si>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</si>
  <si>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</si>
  <si>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</si>
  <si>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</si>
  <si>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</si>
  <si>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</si>
  <si>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</si>
  <si>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</si>
  <si>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</si>
  <si>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</si>
  <si>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</si>
  <si>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</si>
  <si>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</si>
  <si>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</si>
  <si>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</si>
  <si>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</si>
  <si>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</si>
  <si>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</si>
  <si>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</si>
  <si>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</si>
  <si>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</si>
  <si>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</si>
  <si>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</si>
  <si>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</si>
  <si>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</si>
  <si>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</si>
  <si>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</si>
  <si>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</si>
  <si>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</si>
  <si>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</si>
  <si>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</si>
  <si>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</si>
  <si>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</si>
  <si>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</si>
  <si>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</si>
  <si>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</si>
  <si>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</si>
  <si>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</si>
  <si>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</si>
  <si>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</si>
  <si>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</si>
  <si>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</si>
  <si>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</si>
  <si>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</si>
  <si>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</si>
  <si>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</si>
  <si>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</si>
  <si>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</si>
  <si>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</si>
  <si>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</si>
  <si>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</si>
  <si>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</si>
  <si>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</si>
  <si>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</si>
  <si>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</si>
  <si>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</si>
  <si>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</si>
  <si>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</si>
  <si>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</si>
  <si>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</si>
  <si>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</si>
  <si>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</si>
  <si>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</si>
  <si>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</si>
  <si>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</si>
  <si>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</si>
  <si>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</si>
  <si>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</si>
  <si>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</si>
  <si>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</si>
  <si>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</si>
  <si>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</si>
  <si>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</si>
  <si>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</si>
  <si>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</si>
  <si>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</si>
  <si>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</si>
  <si>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</si>
  <si>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</si>
  <si>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</si>
  <si>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</si>
  <si>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</si>
  <si>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</si>
  <si>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</si>
  <si>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</si>
  <si>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</si>
  <si>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</si>
  <si>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</si>
  <si>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</si>
  <si>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</si>
  <si>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</si>
  <si>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</si>
  <si>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</si>
  <si>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</si>
  <si>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</si>
  <si>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</si>
  <si>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</si>
  <si>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</si>
  <si>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</si>
  <si>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</si>
  <si>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</si>
  <si>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</si>
  <si>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</si>
  <si>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</si>
  <si>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</si>
  <si>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</si>
  <si>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</si>
  <si>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</si>
  <si>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</si>
  <si>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</si>
  <si>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</si>
  <si>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</si>
  <si>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</si>
  <si>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</si>
  <si>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</si>
  <si>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</si>
  <si>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</si>
  <si>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</si>
  <si>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</si>
  <si>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</si>
  <si>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</si>
  <si>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</si>
  <si>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</si>
  <si>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</si>
  <si>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</si>
  <si>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</si>
  <si>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</si>
  <si>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</si>
  <si>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</si>
  <si>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</si>
  <si>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</si>
  <si>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</si>
  <si>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</si>
  <si>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</si>
  <si>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</si>
  <si>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</si>
  <si>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</si>
  <si>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</si>
  <si>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</si>
  <si>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</si>
  <si>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</si>
  <si>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</si>
  <si>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</si>
  <si>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</si>
  <si>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</si>
  <si>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</si>
  <si>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</si>
  <si>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</si>
  <si>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</si>
  <si>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</si>
  <si>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</si>
  <si>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</si>
  <si>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</si>
  <si>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</si>
  <si>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</si>
  <si>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</si>
  <si>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</si>
  <si>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</si>
  <si>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</si>
  <si>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</si>
  <si>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</si>
  <si>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</si>
  <si>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</si>
  <si>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</si>
  <si>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</si>
  <si>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</si>
  <si>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</si>
  <si>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</si>
  <si>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</si>
  <si>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</si>
  <si>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</si>
  <si>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</si>
  <si>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</si>
  <si>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</si>
  <si>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</si>
  <si>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</si>
  <si>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</si>
  <si>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</si>
  <si>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</si>
  <si>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</si>
  <si>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</si>
  <si>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</si>
  <si>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</si>
  <si>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</si>
  <si>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</si>
  <si>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</si>
  <si>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</si>
  <si>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</si>
  <si>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</si>
  <si>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</si>
  <si>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</si>
  <si>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</si>
  <si>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</si>
  <si>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</si>
  <si>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</si>
  <si>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</si>
  <si>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</si>
  <si>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</si>
  <si>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</si>
  <si>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</si>
  <si>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</si>
  <si>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</si>
  <si>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</si>
  <si>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</si>
  <si>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</si>
  <si>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</si>
  <si>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</si>
  <si>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</si>
  <si>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</si>
  <si>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</si>
  <si>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</si>
  <si>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</si>
  <si>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</si>
  <si>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</si>
  <si>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</si>
  <si>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</si>
  <si>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</si>
  <si>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</si>
  <si>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</si>
  <si>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</si>
  <si>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</si>
  <si>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</si>
  <si>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</si>
  <si>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</si>
  <si>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</si>
  <si>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</si>
  <si>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</si>
  <si>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</si>
  <si>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</si>
  <si>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</si>
  <si>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</si>
  <si>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</si>
  <si>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</si>
  <si>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</si>
  <si>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</si>
  <si>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</si>
  <si>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</si>
  <si>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</si>
  <si>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</si>
  <si>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</si>
  <si>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</si>
  <si>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</si>
  <si>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</si>
  <si>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</si>
  <si>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</si>
  <si>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</si>
  <si>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</si>
  <si>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</si>
  <si>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</si>
  <si>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</si>
  <si>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</si>
  <si>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</si>
  <si>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</si>
  <si>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</si>
  <si>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</si>
  <si>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</si>
  <si>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</si>
  <si>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</si>
  <si>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</si>
  <si>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</si>
  <si>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</si>
  <si>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</si>
  <si>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</si>
  <si>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</si>
  <si>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</si>
  <si>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</si>
  <si>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</si>
  <si>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</si>
  <si>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</si>
  <si>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</si>
  <si>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</si>
  <si>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</si>
  <si>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</si>
  <si>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</si>
  <si>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</si>
  <si>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</si>
  <si>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</si>
  <si>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</si>
  <si>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</si>
  <si>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</si>
  <si>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</si>
  <si>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</si>
  <si>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</si>
  <si>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</si>
  <si>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</si>
  <si>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</si>
  <si>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</si>
  <si>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</si>
  <si>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</si>
  <si>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</si>
  <si>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</si>
  <si>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</si>
  <si>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</si>
  <si>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</si>
  <si>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</si>
  <si>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</si>
  <si>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</si>
  <si>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</si>
  <si>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</si>
  <si>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</si>
  <si>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</si>
  <si>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</si>
  <si>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</si>
  <si>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</si>
  <si>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</si>
  <si>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</si>
  <si>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</si>
  <si>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</si>
  <si>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</si>
  <si>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</si>
  <si>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</si>
  <si>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</si>
  <si>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</si>
  <si>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</si>
  <si>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</si>
  <si>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</si>
  <si>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</si>
  <si>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</si>
  <si>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</si>
  <si>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</si>
  <si>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</si>
  <si>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</si>
  <si>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</si>
  <si>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</si>
  <si>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</si>
  <si>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</si>
  <si>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</si>
  <si>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</si>
  <si>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</si>
  <si>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</si>
  <si>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</si>
  <si>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</si>
  <si>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</si>
  <si>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</si>
  <si>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</si>
  <si>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</si>
  <si>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</si>
  <si>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</si>
  <si>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</si>
  <si>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</si>
  <si>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</si>
  <si>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</si>
  <si>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</si>
  <si>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</si>
  <si>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</si>
  <si>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</si>
  <si>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</si>
  <si>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</si>
  <si>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</si>
  <si>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</si>
  <si>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</si>
  <si>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</si>
  <si>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</si>
  <si>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</si>
  <si>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</si>
  <si>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</si>
  <si>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</si>
  <si>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</si>
  <si>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</si>
  <si>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</si>
  <si>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</si>
  <si>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</si>
  <si>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</si>
  <si>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</si>
  <si>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</si>
  <si>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</si>
  <si>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</si>
  <si>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</si>
  <si>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</si>
  <si>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</si>
  <si>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</si>
  <si>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</si>
  <si>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</si>
  <si>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</si>
  <si>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</si>
  <si>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</si>
  <si>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</si>
  <si>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</si>
  <si>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</si>
  <si>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</si>
  <si>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</si>
  <si>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</si>
  <si>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</si>
  <si>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</si>
  <si>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</si>
  <si>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</si>
  <si>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</si>
  <si>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</si>
  <si>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</si>
  <si>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</si>
  <si>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</si>
  <si>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</si>
  <si>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</si>
  <si>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</si>
  <si>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</si>
  <si>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</si>
  <si>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</si>
  <si>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</si>
  <si>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</si>
  <si>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</si>
  <si>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</si>
  <si>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</si>
  <si>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</si>
  <si>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</si>
  <si>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</si>
  <si>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</si>
  <si>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</si>
  <si>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</si>
  <si>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</si>
  <si>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</si>
  <si>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</si>
  <si>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</si>
  <si>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</si>
  <si>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</si>
  <si>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</si>
  <si>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</si>
  <si>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</si>
  <si>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</si>
  <si>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</si>
  <si>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</si>
  <si>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</si>
  <si>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</si>
  <si>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</si>
  <si>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</si>
  <si>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</si>
  <si>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</si>
  <si>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</si>
  <si>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</si>
  <si>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</si>
  <si>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</si>
  <si>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</si>
  <si>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</si>
  <si>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</si>
  <si>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</si>
  <si>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</si>
  <si>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</si>
  <si>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</si>
  <si>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</si>
  <si>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</si>
  <si>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</si>
  <si>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</si>
  <si>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</si>
  <si>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</si>
  <si>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</si>
  <si>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</si>
  <si>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</si>
  <si>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</si>
  <si>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</si>
  <si>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</si>
  <si>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</si>
  <si>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</si>
  <si>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</si>
  <si>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</si>
  <si>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</si>
  <si>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</si>
  <si>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</si>
  <si>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</si>
  <si>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</si>
  <si>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</si>
  <si>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</si>
  <si>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</si>
  <si>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</si>
  <si>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</si>
  <si>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</si>
  <si>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</si>
  <si>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</si>
  <si>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</si>
  <si>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</si>
  <si>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</si>
  <si>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</si>
  <si>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</si>
  <si>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</si>
  <si>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</si>
  <si>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</si>
  <si>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</si>
  <si>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</si>
  <si>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</si>
  <si>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</si>
  <si>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</si>
  <si>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</si>
  <si>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</si>
  <si>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</si>
  <si>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</si>
  <si>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</si>
  <si>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</si>
  <si>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</si>
  <si>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</si>
  <si>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</si>
  <si>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</si>
  <si>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</si>
  <si>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</si>
  <si>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</si>
  <si>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</si>
  <si>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</si>
  <si>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</si>
  <si>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</si>
  <si>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</si>
  <si>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</si>
  <si>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</si>
  <si>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</si>
  <si>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</si>
  <si>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</si>
  <si>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</si>
  <si>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</si>
  <si>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</si>
  <si>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</si>
  <si>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</si>
  <si>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</si>
  <si>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</si>
  <si>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</si>
  <si>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</si>
  <si>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</si>
  <si>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</si>
  <si>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</si>
  <si>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</si>
  <si>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</si>
  <si>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</si>
  <si>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</si>
  <si>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</si>
  <si>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</si>
  <si>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</si>
  <si>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</si>
  <si>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</si>
  <si>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</si>
  <si>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</si>
  <si>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</si>
  <si>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</si>
  <si>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</si>
  <si>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</si>
  <si>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</si>
  <si>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</si>
  <si>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</si>
  <si>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</si>
  <si>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</si>
  <si>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</si>
  <si>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</si>
  <si>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</si>
  <si>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</si>
  <si>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</si>
  <si>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</si>
  <si>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</si>
  <si>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</si>
  <si>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</si>
  <si>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</si>
  <si>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</si>
  <si>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</si>
  <si>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</si>
  <si>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</si>
  <si>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</si>
  <si>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</si>
  <si>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</si>
  <si>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</si>
  <si>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</si>
  <si>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</si>
  <si>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</si>
  <si>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</si>
  <si>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</si>
  <si>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</si>
  <si>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</si>
  <si>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</si>
  <si>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</si>
  <si>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</si>
  <si>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</si>
  <si>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</si>
  <si>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</si>
  <si>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</si>
  <si>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</si>
  <si>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</si>
  <si>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</si>
  <si>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</si>
  <si>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</si>
  <si>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</si>
  <si>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</si>
  <si>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</si>
  <si>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</si>
  <si>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</si>
  <si>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</si>
  <si>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</si>
  <si>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</si>
  <si>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</si>
  <si>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</si>
  <si>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</si>
  <si>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</si>
  <si>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</si>
  <si>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</si>
  <si>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</si>
  <si>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</si>
  <si>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</si>
  <si>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</si>
  <si>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</si>
  <si>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</si>
  <si>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</si>
  <si>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</si>
  <si>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</si>
  <si>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</si>
  <si>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</si>
  <si>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</si>
  <si>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</si>
  <si>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</si>
  <si>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</si>
  <si>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</si>
  <si>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</si>
  <si>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</si>
  <si>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</si>
  <si>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</si>
  <si>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</si>
  <si>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</si>
  <si>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</si>
  <si>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</si>
  <si>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</si>
  <si>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</si>
  <si>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</si>
  <si>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</si>
  <si>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</si>
  <si>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</si>
  <si>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</si>
  <si>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</si>
  <si>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</si>
  <si>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</si>
  <si>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</si>
  <si>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</si>
  <si>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</si>
  <si>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</si>
  <si>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</si>
  <si>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</si>
  <si>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</si>
  <si>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</si>
  <si>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</si>
  <si>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</si>
  <si>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</si>
  <si>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</si>
  <si>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</si>
  <si>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</si>
  <si>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</si>
  <si>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</si>
  <si>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</si>
  <si>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</si>
  <si>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</si>
  <si>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</si>
  <si>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</si>
  <si>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</si>
  <si>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</si>
  <si>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</si>
  <si>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</si>
  <si>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</si>
  <si>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</si>
  <si>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</si>
  <si>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</si>
  <si>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</si>
  <si>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</si>
  <si>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</si>
  <si>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</si>
  <si>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</si>
  <si>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</si>
  <si>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</si>
  <si>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</si>
  <si>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</si>
  <si>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</si>
  <si>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</si>
  <si>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</si>
  <si>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</si>
  <si>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</si>
  <si>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</si>
  <si>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</si>
  <si>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</si>
  <si>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</si>
  <si>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</si>
  <si>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</si>
  <si>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</si>
  <si>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</si>
  <si>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</si>
  <si>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</si>
  <si>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</si>
  <si>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</si>
  <si>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</si>
  <si>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</si>
  <si>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</si>
  <si>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</si>
  <si>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</si>
  <si>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</si>
  <si>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</si>
  <si>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</si>
  <si>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</si>
  <si>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</si>
  <si>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</si>
  <si>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</si>
  <si>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</si>
  <si>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</si>
  <si>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</si>
  <si>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</si>
  <si>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</si>
  <si>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</si>
  <si>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</si>
  <si>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</si>
  <si>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</si>
  <si>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</si>
  <si>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</si>
  <si>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</si>
  <si>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</si>
  <si>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</si>
  <si>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</si>
  <si>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</si>
  <si>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</si>
  <si>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</si>
  <si>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</si>
  <si>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</si>
  <si>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</si>
  <si>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</si>
  <si>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</si>
  <si>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</si>
  <si>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</si>
  <si>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</si>
  <si>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</si>
  <si>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</si>
  <si>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</si>
  <si>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</si>
  <si>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</si>
  <si>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</si>
  <si>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</si>
  <si>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</si>
  <si>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</si>
  <si>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</si>
  <si>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</si>
  <si>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</si>
  <si>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</si>
  <si>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</si>
  <si>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</si>
  <si>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</si>
  <si>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</si>
  <si>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</si>
  <si>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</si>
  <si>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</si>
  <si>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</si>
  <si>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</si>
  <si>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</si>
  <si>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</si>
  <si>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</si>
  <si>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</si>
  <si>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</si>
  <si>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</si>
  <si>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</si>
  <si>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</si>
  <si>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</si>
  <si>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</si>
  <si>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</si>
  <si>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</si>
  <si>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</si>
  <si>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</si>
  <si>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</si>
  <si>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</si>
  <si>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</si>
  <si>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</si>
  <si>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</si>
  <si>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</si>
  <si>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</si>
  <si>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</si>
  <si>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</si>
  <si>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</si>
  <si>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</si>
  <si>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</si>
  <si>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</si>
  <si>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</si>
  <si>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</si>
  <si>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</si>
  <si>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</si>
  <si>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</si>
  <si>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</si>
  <si>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</si>
  <si>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</si>
  <si>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</si>
  <si>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</si>
  <si>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</si>
  <si>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</si>
  <si>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</si>
  <si>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</si>
  <si>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</si>
  <si>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</si>
  <si>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</si>
  <si>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</si>
  <si>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</si>
  <si>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</si>
  <si>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</si>
  <si>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</si>
  <si>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</si>
  <si>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</si>
  <si>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</si>
  <si>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</si>
  <si>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</si>
  <si>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</si>
  <si>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</si>
  <si>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</si>
  <si>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</si>
  <si>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</si>
  <si>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</si>
  <si>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</si>
  <si>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</si>
  <si>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</si>
  <si>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</si>
  <si>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</si>
  <si>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</si>
  <si>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</si>
  <si>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</si>
  <si>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</si>
  <si>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</si>
  <si>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</si>
  <si>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</si>
  <si>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</si>
  <si>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</si>
  <si>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</si>
  <si>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</si>
  <si>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</si>
  <si>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</si>
  <si>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</si>
  <si>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</si>
  <si>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</si>
  <si>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</si>
  <si>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</si>
  <si>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</si>
  <si>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</si>
  <si>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</si>
  <si>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</si>
  <si>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</si>
  <si>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</si>
  <si>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</si>
  <si>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</si>
  <si>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</si>
  <si>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</si>
  <si>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</si>
  <si>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</si>
  <si>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</si>
  <si>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</si>
  <si>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</si>
  <si>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</si>
  <si>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</si>
  <si>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</si>
  <si>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</si>
  <si>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</si>
  <si>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</si>
  <si>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</si>
  <si>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</si>
  <si>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</si>
  <si>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</si>
  <si>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</si>
  <si>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</si>
  <si>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</si>
  <si>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</si>
  <si>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</si>
  <si>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</si>
  <si>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</si>
  <si>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</si>
  <si>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</si>
  <si>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</si>
  <si>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</si>
  <si>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</si>
  <si>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</si>
  <si>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</si>
  <si>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</si>
  <si>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</si>
  <si>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</si>
  <si>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</si>
  <si>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</si>
  <si>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</si>
  <si>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</si>
  <si>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</si>
  <si>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</si>
  <si>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</si>
  <si>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</si>
  <si>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</si>
  <si>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</si>
  <si>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</si>
  <si>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</si>
  <si>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</si>
  <si>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</si>
  <si>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</si>
  <si>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</si>
  <si>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</si>
  <si>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</si>
  <si>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</si>
  <si>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</si>
  <si>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</si>
  <si>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</si>
  <si>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</si>
  <si>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</si>
  <si>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</si>
  <si>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</si>
  <si>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</si>
  <si>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</si>
  <si>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</si>
  <si>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</si>
  <si>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</si>
  <si>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</si>
  <si>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</si>
  <si>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</si>
  <si>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</si>
  <si>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</si>
  <si>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</si>
  <si>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</si>
  <si>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</si>
  <si>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</si>
  <si>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</si>
  <si>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</si>
  <si>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</si>
  <si>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</si>
  <si>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</si>
  <si>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</si>
  <si>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</si>
  <si>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</si>
  <si>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</si>
  <si>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</si>
  <si>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</si>
  <si>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</si>
  <si>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</si>
  <si>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</si>
  <si>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</si>
  <si>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</si>
  <si>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</si>
  <si>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</si>
  <si>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</si>
  <si>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</si>
  <si>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</si>
  <si>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</si>
  <si>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</si>
  <si>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</si>
  <si>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</si>
  <si>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</si>
  <si>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</si>
  <si>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</si>
  <si>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</si>
  <si>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</si>
  <si>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</si>
  <si>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</si>
  <si>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</si>
  <si>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</si>
  <si>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</si>
  <si>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</si>
  <si>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</si>
  <si>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</si>
  <si>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</si>
  <si>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</si>
  <si>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</si>
  <si>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</si>
  <si>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</si>
  <si>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</si>
  <si>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</si>
  <si>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</si>
  <si>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</si>
  <si>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</si>
  <si>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</si>
  <si>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</si>
  <si>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</si>
  <si>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</si>
  <si>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</si>
  <si>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</si>
  <si>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</si>
  <si>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</si>
  <si>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</si>
  <si>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</si>
  <si>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</si>
  <si>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</si>
  <si>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</si>
  <si>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</si>
  <si>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</si>
  <si>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</si>
  <si>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</si>
  <si>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</si>
  <si>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</si>
  <si>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</si>
  <si>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</si>
  <si>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</si>
  <si>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</si>
  <si>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</si>
  <si>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</si>
  <si>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</si>
  <si>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</si>
  <si>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</si>
  <si>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</si>
  <si>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</si>
  <si>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</si>
  <si>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</si>
  <si>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</si>
  <si>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</si>
  <si>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</si>
  <si>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</si>
  <si>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</si>
  <si>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</si>
  <si>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</si>
  <si>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</si>
  <si>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</si>
  <si>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</si>
  <si>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</si>
  <si>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</si>
  <si>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</si>
  <si>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</si>
  <si>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</si>
  <si>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</si>
  <si>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</si>
  <si>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</si>
  <si>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</si>
  <si>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</si>
  <si>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</si>
  <si>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</si>
  <si>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</si>
  <si>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</si>
  <si>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</si>
  <si>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</si>
  <si>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</si>
  <si>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</si>
  <si>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</si>
  <si>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</si>
  <si>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</si>
  <si>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</si>
  <si>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</si>
  <si>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</si>
  <si>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</si>
  <si>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</si>
  <si>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</si>
  <si>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</si>
  <si>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</si>
  <si>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</si>
  <si>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</si>
  <si>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</si>
  <si>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</si>
  <si>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</si>
  <si>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</si>
  <si>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</si>
  <si>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</si>
  <si>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</si>
  <si>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</si>
  <si>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</si>
  <si>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</si>
  <si>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</si>
  <si>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</si>
  <si>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</si>
  <si>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</si>
  <si>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</si>
  <si>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</si>
  <si>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</si>
  <si>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</si>
  <si>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</si>
  <si>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</si>
  <si>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</si>
  <si>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</si>
  <si>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</si>
  <si>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</si>
  <si>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</si>
  <si>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</si>
  <si>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</si>
  <si>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</si>
  <si>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</si>
  <si>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</si>
  <si>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</si>
  <si>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</si>
  <si>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</si>
  <si>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</si>
  <si>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</si>
  <si>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</si>
  <si>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</si>
  <si>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</si>
  <si>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</si>
  <si>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</si>
  <si>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</si>
  <si>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</si>
  <si>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</si>
  <si>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</si>
  <si>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</si>
  <si>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</si>
  <si>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</si>
  <si>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</si>
  <si>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</si>
  <si>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</si>
  <si>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</si>
  <si>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</si>
  <si>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</si>
  <si>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</si>
  <si>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</si>
  <si>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</si>
  <si>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</si>
  <si>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</si>
  <si>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</si>
  <si>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</si>
  <si>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</si>
  <si>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</si>
  <si>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</si>
  <si>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</si>
  <si>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</si>
  <si>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</si>
  <si>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</si>
  <si>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</si>
  <si>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</si>
  <si>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</si>
  <si>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</si>
  <si>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</si>
  <si>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</si>
  <si>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</si>
  <si>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</si>
  <si>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</si>
  <si>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</si>
  <si>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</si>
  <si>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</si>
  <si>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</si>
  <si>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</si>
  <si>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</si>
  <si>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</si>
  <si>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</si>
  <si>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</si>
  <si>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</si>
  <si>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</si>
  <si>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</si>
  <si>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</si>
  <si>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</si>
  <si>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</si>
  <si>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</si>
  <si>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</si>
  <si>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</si>
  <si>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</si>
  <si>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</si>
  <si>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</si>
  <si>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</si>
  <si>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</si>
  <si>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</si>
  <si>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</si>
  <si>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</si>
  <si>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</si>
  <si>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</si>
  <si>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</si>
  <si>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</si>
  <si>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</si>
  <si>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</si>
  <si>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</si>
  <si>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</si>
  <si>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</si>
  <si>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</si>
  <si>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</si>
  <si>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</si>
  <si>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</si>
  <si>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</si>
  <si>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</si>
  <si>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</si>
  <si>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</si>
  <si>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</si>
  <si>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</si>
  <si>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</si>
  <si>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</si>
  <si>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</si>
  <si>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</si>
  <si>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</si>
  <si>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</si>
  <si>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</si>
  <si>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</si>
  <si>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</si>
  <si>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</si>
  <si>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</si>
  <si>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</si>
  <si>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</si>
  <si>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</si>
  <si>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</si>
  <si>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</si>
  <si>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</si>
  <si>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</si>
  <si>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</si>
  <si>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</si>
  <si>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</si>
  <si>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</si>
  <si>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</si>
  <si>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</si>
  <si>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</si>
  <si>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</si>
  <si>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</si>
  <si>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</si>
  <si>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</si>
  <si>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</si>
  <si>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</si>
  <si>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</si>
  <si>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</si>
  <si>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</si>
  <si>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</si>
  <si>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</si>
  <si>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</si>
  <si>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</si>
  <si>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</si>
  <si>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</si>
  <si>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</si>
  <si>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</si>
  <si>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</si>
  <si>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</si>
  <si>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</si>
  <si>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</si>
  <si>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</si>
  <si>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</si>
  <si>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</si>
  <si>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</si>
  <si>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</si>
  <si>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</si>
  <si>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</si>
  <si>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</si>
  <si>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</si>
  <si>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</si>
  <si>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</si>
  <si>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</si>
  <si>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</si>
  <si>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</si>
  <si>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</si>
  <si>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</si>
  <si>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</si>
  <si>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</si>
  <si>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</si>
  <si>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</si>
  <si>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</si>
  <si>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</si>
  <si>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</si>
  <si>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</si>
  <si>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</si>
  <si>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</si>
  <si>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</si>
  <si>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</si>
  <si>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</si>
  <si>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</si>
  <si>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</si>
  <si>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</si>
  <si>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</si>
  <si>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</si>
  <si>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</si>
  <si>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</si>
  <si>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</si>
  <si>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</si>
  <si>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</si>
  <si>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</si>
  <si>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</si>
  <si>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</si>
  <si>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</si>
  <si>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</si>
  <si>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</si>
  <si>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</si>
  <si>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</si>
  <si>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</si>
  <si>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</si>
  <si>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</si>
  <si>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</si>
  <si>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</si>
  <si>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</si>
  <si>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</si>
  <si>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</si>
  <si>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</si>
  <si>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</si>
  <si>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</si>
  <si>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</si>
  <si>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</si>
  <si>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</si>
  <si>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</si>
  <si>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</si>
  <si>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</si>
  <si>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</si>
  <si>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</si>
  <si>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</si>
  <si>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</si>
  <si>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</si>
  <si>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</si>
  <si>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</si>
  <si>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</si>
  <si>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</si>
  <si>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</si>
  <si>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</si>
  <si>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</si>
  <si>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</si>
  <si>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</si>
  <si>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</si>
  <si>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</si>
  <si>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</si>
  <si>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</si>
  <si>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</si>
  <si>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</si>
  <si>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</si>
  <si>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</si>
  <si>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</si>
  <si>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</si>
  <si>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</si>
  <si>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</si>
  <si>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</si>
  <si>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</si>
  <si>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</si>
  <si>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</si>
  <si>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</si>
  <si>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</si>
  <si>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</si>
  <si>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</si>
  <si>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</si>
  <si>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</si>
  <si>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</si>
  <si>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</si>
  <si>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</si>
  <si>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</si>
  <si>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</si>
  <si>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</si>
  <si>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</si>
  <si>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</si>
  <si>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</si>
  <si>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</si>
  <si>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</si>
  <si>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</si>
  <si>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</si>
  <si>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</si>
  <si>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</si>
  <si>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</si>
  <si>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</si>
  <si>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</si>
  <si>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</si>
  <si>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</si>
  <si>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</si>
  <si>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</si>
  <si>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</si>
  <si>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</si>
  <si>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</si>
  <si>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</si>
  <si>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</si>
  <si>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</si>
  <si>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</si>
  <si>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</si>
  <si>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</si>
  <si>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</si>
  <si>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</si>
  <si>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</si>
  <si>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</si>
  <si>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</si>
  <si>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</si>
  <si>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</si>
  <si>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</si>
  <si>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</si>
  <si>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</si>
  <si>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</si>
  <si>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</si>
  <si>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</si>
  <si>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</si>
  <si>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</si>
  <si>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</si>
  <si>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</si>
  <si>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</si>
  <si>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</si>
  <si>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</si>
  <si>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</si>
  <si>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</si>
  <si>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</si>
  <si>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</si>
  <si>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</si>
  <si>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</si>
  <si>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</si>
  <si>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</si>
  <si>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</si>
  <si>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</si>
  <si>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</si>
  <si>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</si>
  <si>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</si>
  <si>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</si>
  <si>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</si>
  <si>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</si>
  <si>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</si>
  <si>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</si>
  <si>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</si>
  <si>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</si>
  <si>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</si>
  <si>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</si>
  <si>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</si>
  <si>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</si>
  <si>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</si>
  <si>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</si>
  <si>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</si>
  <si>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</si>
  <si>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</si>
  <si>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</si>
  <si>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</si>
  <si>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</si>
  <si>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</si>
  <si>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</si>
  <si>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</si>
  <si>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</si>
  <si>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</si>
  <si>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</si>
  <si>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</si>
  <si>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</si>
  <si>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</si>
  <si>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</si>
  <si>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</si>
  <si>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</si>
  <si>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</si>
  <si>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</si>
  <si>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</si>
  <si>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</si>
  <si>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</si>
  <si>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</si>
  <si>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</si>
  <si>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</si>
  <si>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</si>
  <si>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</si>
  <si>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</si>
  <si>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</si>
  <si>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</si>
  <si>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</si>
  <si>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</si>
  <si>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</si>
  <si>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</si>
  <si>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</si>
  <si>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</si>
  <si>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</si>
  <si>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</si>
  <si>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</si>
  <si>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</si>
  <si>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</si>
  <si>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</si>
  <si>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</si>
  <si>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</si>
  <si>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</si>
  <si>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</si>
  <si>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</si>
  <si>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</si>
  <si>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</si>
  <si>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</si>
  <si>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</si>
  <si>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</si>
  <si>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</si>
  <si>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</si>
  <si>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</si>
  <si>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</si>
  <si>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</si>
  <si>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</si>
  <si>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</si>
  <si>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</si>
  <si>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</si>
  <si>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</si>
  <si>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</si>
  <si>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</si>
  <si>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</si>
  <si>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</si>
  <si>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</si>
  <si>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</si>
  <si>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</si>
  <si>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</si>
  <si>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</si>
  <si>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</si>
  <si>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</si>
  <si>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</si>
  <si>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</si>
  <si>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</si>
  <si>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</si>
  <si>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</si>
  <si>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</si>
  <si>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</si>
  <si>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</si>
  <si>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</si>
  <si>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</si>
  <si>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</si>
  <si>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</si>
  <si>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</si>
  <si>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</si>
  <si>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</si>
  <si>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</si>
  <si>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</si>
  <si>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</si>
  <si>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</si>
  <si>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</si>
  <si>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</si>
  <si>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</si>
  <si>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</si>
  <si>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</si>
  <si>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</si>
  <si>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</si>
  <si>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</si>
  <si>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</si>
  <si>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</si>
  <si>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</si>
  <si>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</si>
  <si>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</si>
  <si>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</si>
  <si>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</si>
  <si>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</si>
  <si>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</si>
  <si>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</si>
  <si>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</si>
  <si>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</si>
  <si>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</si>
  <si>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</si>
  <si>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</si>
  <si>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</si>
  <si>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</si>
  <si>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</si>
  <si>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</si>
  <si>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</si>
  <si>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</si>
  <si>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</si>
  <si>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</si>
  <si>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</si>
  <si>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</si>
  <si>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</si>
  <si>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</si>
  <si>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</si>
  <si>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</si>
  <si>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</si>
  <si>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</si>
  <si>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</si>
  <si>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</si>
  <si>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</si>
  <si>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</si>
  <si>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</si>
  <si>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</si>
  <si>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</si>
  <si>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</si>
  <si>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</si>
  <si>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</si>
  <si>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</si>
  <si>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</si>
  <si>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</si>
  <si>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</si>
  <si>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</si>
  <si>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</si>
  <si>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</si>
  <si>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</si>
  <si>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</si>
  <si>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</si>
  <si>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</si>
  <si>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</si>
  <si>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</si>
  <si>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</si>
  <si>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</si>
  <si>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</si>
  <si>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</si>
  <si>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</si>
  <si>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</si>
  <si>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</si>
  <si>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</si>
  <si>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</si>
  <si>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</si>
  <si>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</si>
  <si>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</si>
  <si>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</si>
  <si>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</si>
  <si>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</si>
  <si>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</si>
  <si>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</si>
  <si>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</si>
  <si>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</si>
  <si>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</si>
  <si>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</si>
  <si>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</si>
  <si>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</si>
  <si>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</si>
  <si>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</si>
  <si>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</si>
  <si>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</si>
  <si>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</si>
  <si>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</si>
  <si>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</si>
  <si>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</si>
  <si>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</si>
  <si>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</si>
  <si>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</si>
  <si>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</si>
  <si>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</si>
  <si>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</si>
  <si>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</si>
  <si>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</si>
  <si>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</si>
  <si>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</si>
  <si>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</si>
  <si>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</si>
  <si>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</si>
  <si>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</si>
  <si>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</si>
  <si>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</si>
  <si>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</si>
  <si>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</si>
  <si>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</si>
  <si>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</si>
  <si>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</si>
  <si>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</si>
  <si>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</si>
  <si>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</si>
  <si>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</si>
  <si>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</si>
  <si>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</si>
  <si>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</si>
  <si>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</si>
  <si>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</si>
  <si>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</si>
  <si>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</si>
  <si>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</si>
  <si>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</si>
  <si>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</si>
  <si>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</si>
  <si>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</si>
  <si>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</si>
  <si>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</si>
  <si>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</si>
  <si>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</si>
  <si>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</si>
  <si>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</si>
  <si>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</si>
  <si>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</si>
  <si>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</si>
  <si>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</si>
  <si>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</si>
  <si>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</si>
  <si>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</si>
  <si>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</si>
  <si>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</si>
  <si>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</si>
  <si>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</si>
  <si>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</si>
  <si>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</si>
  <si>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</si>
  <si>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</si>
  <si>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</si>
  <si>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</si>
  <si>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</si>
  <si>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</si>
  <si>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</si>
  <si>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</si>
  <si>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</si>
  <si>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</si>
  <si>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</si>
  <si>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</si>
  <si>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</si>
  <si>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</si>
  <si>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</si>
  <si>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</si>
  <si>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</si>
  <si>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</si>
  <si>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</si>
  <si>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</si>
  <si>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</si>
  <si>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</si>
  <si>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</si>
  <si>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</si>
  <si>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</si>
  <si>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</si>
  <si>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</si>
  <si>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</si>
  <si>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</si>
  <si>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</si>
  <si>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</si>
  <si>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</si>
  <si>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</si>
  <si>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</si>
  <si>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</si>
  <si>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</si>
  <si>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</si>
  <si>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</si>
  <si>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</si>
  <si>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</si>
  <si>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</si>
  <si>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</si>
  <si>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</si>
  <si>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</si>
  <si>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</si>
  <si>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</si>
  <si>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</si>
  <si>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</si>
  <si>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</si>
  <si>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</si>
  <si>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</si>
  <si>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</si>
  <si>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</si>
  <si>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</si>
  <si>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</si>
  <si>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</si>
  <si>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</si>
  <si>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</si>
  <si>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</si>
  <si>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</si>
  <si>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</si>
  <si>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</si>
  <si>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</si>
  <si>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</si>
  <si>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</si>
  <si>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</si>
  <si>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</si>
  <si>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</si>
  <si>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</si>
  <si>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</si>
  <si>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</si>
  <si>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</si>
  <si>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</si>
  <si>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</si>
  <si>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</si>
  <si>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</si>
  <si>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</si>
  <si>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</si>
  <si>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</si>
  <si>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</si>
  <si>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</si>
  <si>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</si>
  <si>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</si>
  <si>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</si>
  <si>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</si>
  <si>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</si>
  <si>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</si>
  <si>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</si>
  <si>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</si>
  <si>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</si>
  <si>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</si>
  <si>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</si>
  <si>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</si>
  <si>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</si>
  <si>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</si>
  <si>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</si>
  <si>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</si>
  <si>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</si>
  <si>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</si>
  <si>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</si>
  <si>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</si>
  <si>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</si>
  <si>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</si>
  <si>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</si>
  <si>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</si>
  <si>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</si>
  <si>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</si>
  <si>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</si>
  <si>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</si>
  <si>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</si>
  <si>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</si>
  <si>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</si>
  <si>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</si>
  <si>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</si>
  <si>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</si>
  <si>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</si>
  <si>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</si>
  <si>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</si>
  <si>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</si>
  <si>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</si>
  <si>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</si>
  <si>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</si>
  <si>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</si>
  <si>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</si>
  <si>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</si>
  <si>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</si>
  <si>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</si>
  <si>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</si>
  <si>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</si>
  <si>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</si>
  <si>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</si>
  <si>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</si>
  <si>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</si>
  <si>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</si>
  <si>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</si>
  <si>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</si>
  <si>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</si>
  <si>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</si>
  <si>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</si>
  <si>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</si>
  <si>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</si>
  <si>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</si>
  <si>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</si>
  <si>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</si>
  <si>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</si>
  <si>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</si>
  <si>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</si>
  <si>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</si>
  <si>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</si>
  <si>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</si>
  <si>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</si>
  <si>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</si>
  <si>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</si>
  <si>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</si>
  <si>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</si>
  <si>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</si>
  <si>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</si>
  <si>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</si>
  <si>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</si>
  <si>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</si>
  <si>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</si>
  <si>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</si>
  <si>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</si>
  <si>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</si>
  <si>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</si>
  <si>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</si>
  <si>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</si>
  <si>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</si>
  <si>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</si>
  <si>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</si>
  <si>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</si>
  <si>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</si>
  <si>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</si>
  <si>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</si>
  <si>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</si>
  <si>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</si>
  <si>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</si>
  <si>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</si>
  <si>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</si>
  <si>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</si>
  <si>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</si>
  <si>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</si>
  <si>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</si>
  <si>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</si>
  <si>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</si>
  <si>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</si>
  <si>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</si>
  <si>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</si>
  <si>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</si>
  <si>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</si>
  <si>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</si>
  <si>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</si>
  <si>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</si>
  <si>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</si>
  <si>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</si>
  <si>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</si>
  <si>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</si>
  <si>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</si>
  <si>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</si>
  <si>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</si>
  <si>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</si>
  <si>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</si>
  <si>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</si>
  <si>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</si>
  <si>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</si>
  <si>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</si>
  <si>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</si>
  <si>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</si>
  <si>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</si>
  <si>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</si>
  <si>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</si>
  <si>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</si>
  <si>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</si>
  <si>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</si>
  <si>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</si>
  <si>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</si>
  <si>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</si>
  <si>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</si>
  <si>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</si>
  <si>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</si>
  <si>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</si>
  <si>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</si>
  <si>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</si>
  <si>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</si>
  <si>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</si>
  <si>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</si>
  <si>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</si>
  <si>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</si>
  <si>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</si>
  <si>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</si>
  <si>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</si>
  <si>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</si>
  <si>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</si>
  <si>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</si>
  <si>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</si>
  <si>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</si>
  <si>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</si>
  <si>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</si>
  <si>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</si>
  <si>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</si>
  <si>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</si>
  <si>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</si>
  <si>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</si>
  <si>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</si>
  <si>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</si>
  <si>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</si>
  <si>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</si>
  <si>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</si>
  <si>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</si>
  <si>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</si>
  <si>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</si>
  <si>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</si>
  <si>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</si>
  <si>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</si>
  <si>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</si>
  <si>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</si>
  <si>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</si>
  <si>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</si>
  <si>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</si>
  <si>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</si>
  <si>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</si>
  <si>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</si>
  <si>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</si>
  <si>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</si>
  <si>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</si>
  <si>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</si>
  <si>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</si>
  <si>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</si>
  <si>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</si>
  <si>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</si>
  <si>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</si>
  <si>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</si>
  <si>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</si>
  <si>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</si>
  <si>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</si>
  <si>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</si>
  <si>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</si>
  <si>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</si>
  <si>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</si>
  <si>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</si>
  <si>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</si>
  <si>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</si>
  <si>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</si>
  <si>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</si>
  <si>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</si>
  <si>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</si>
  <si>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</si>
  <si>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</si>
  <si>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</si>
  <si>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</si>
  <si>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</si>
  <si>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</si>
  <si>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</si>
  <si>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</si>
  <si>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</si>
  <si>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</si>
  <si>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</si>
  <si>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</si>
  <si>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</si>
  <si>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</si>
  <si>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</si>
  <si>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</si>
  <si>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</si>
  <si>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</si>
  <si>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</si>
  <si>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</si>
  <si>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</si>
  <si>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</si>
  <si>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</si>
  <si>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</si>
  <si>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</si>
  <si>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</si>
  <si>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</si>
  <si>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</si>
  <si>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</si>
  <si>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</si>
  <si>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</si>
  <si>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</si>
  <si>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</si>
  <si>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</si>
  <si>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</si>
  <si>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</si>
  <si>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</si>
  <si>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</si>
  <si>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</si>
  <si>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</si>
  <si>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</si>
  <si>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</si>
  <si>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</si>
  <si>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</si>
  <si>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</si>
  <si>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</si>
  <si>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</si>
  <si>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</si>
  <si>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</si>
  <si>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</si>
  <si>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</si>
  <si>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</si>
  <si>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</si>
  <si>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</si>
  <si>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</si>
  <si>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</si>
  <si>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</si>
  <si>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</si>
  <si>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</si>
  <si>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</si>
  <si>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</si>
  <si>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</si>
  <si>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</si>
  <si>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</si>
  <si>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</si>
  <si>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</si>
  <si>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</si>
  <si>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</si>
  <si>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</si>
  <si>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</si>
  <si>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</si>
  <si>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</si>
  <si>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</si>
  <si>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</si>
  <si>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</si>
  <si>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</si>
  <si>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</si>
  <si>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</si>
  <si>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</si>
  <si>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</si>
  <si>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</si>
  <si>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</si>
  <si>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</si>
  <si>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</si>
  <si>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</si>
  <si>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</si>
  <si>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</si>
  <si>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</si>
  <si>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</si>
  <si>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</si>
  <si>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</si>
  <si>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</si>
  <si>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</si>
  <si>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</si>
  <si>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</si>
  <si>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</si>
  <si>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</si>
  <si>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</si>
  <si>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</si>
  <si>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</si>
  <si>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</si>
  <si>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</si>
  <si>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</si>
  <si>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</si>
  <si>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</si>
  <si>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</si>
  <si>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</si>
  <si>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</si>
  <si>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</si>
  <si>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</si>
  <si>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</si>
  <si>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</si>
  <si>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</si>
  <si>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</si>
  <si>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</si>
  <si>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</si>
  <si>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</si>
  <si>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</si>
  <si>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</si>
  <si>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</si>
  <si>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</si>
  <si>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</si>
  <si>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</si>
  <si>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</si>
  <si>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</si>
  <si>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</si>
  <si>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</si>
  <si>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</si>
  <si>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</si>
  <si>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</si>
  <si>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</si>
  <si>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</si>
  <si>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</si>
  <si>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</si>
  <si>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</si>
  <si>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</si>
  <si>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</si>
  <si>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</si>
  <si>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</si>
  <si>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</si>
  <si>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</si>
  <si>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</si>
  <si>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</si>
  <si>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</si>
  <si>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</si>
  <si>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</si>
  <si>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</si>
  <si>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</si>
  <si>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</si>
  <si>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</si>
  <si>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</si>
  <si>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</si>
  <si>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</si>
  <si>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</si>
  <si>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</si>
  <si>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</si>
  <si>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</si>
  <si>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</si>
  <si>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</si>
  <si>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</si>
  <si>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</si>
  <si>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</si>
  <si>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</si>
  <si>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</si>
  <si>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</si>
  <si>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</si>
  <si>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</si>
  <si>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</si>
  <si>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</si>
  <si>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</si>
  <si>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</si>
  <si>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</si>
  <si>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</si>
  <si>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</si>
  <si>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</si>
  <si>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</si>
  <si>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</si>
  <si>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</si>
  <si>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</si>
  <si>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</si>
  <si>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</si>
  <si>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</si>
  <si>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</si>
  <si>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</si>
  <si>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</si>
  <si>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</si>
  <si>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</si>
  <si>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</si>
  <si>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</si>
  <si>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</si>
  <si>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</si>
  <si>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</si>
  <si>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</si>
  <si>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</si>
  <si>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</si>
  <si>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</si>
  <si>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</si>
  <si>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</si>
  <si>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</si>
  <si>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</si>
  <si>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</si>
  <si>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</si>
  <si>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</si>
  <si>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</si>
  <si>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</si>
  <si>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</si>
  <si>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</si>
  <si>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</si>
  <si>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</si>
  <si>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</si>
  <si>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</si>
  <si>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</si>
  <si>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</si>
  <si>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</si>
  <si>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</si>
  <si>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</si>
  <si>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</si>
  <si>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</si>
  <si>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</si>
  <si>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</si>
  <si>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</si>
  <si>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</si>
  <si>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</si>
  <si>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</si>
  <si>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</si>
  <si>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</si>
  <si>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</si>
  <si>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</si>
  <si>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</si>
  <si>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</si>
  <si>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</si>
  <si>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</si>
  <si>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</si>
  <si>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</si>
  <si>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</si>
  <si>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</si>
  <si>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</si>
  <si>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</si>
  <si>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</si>
  <si>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</si>
  <si>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</si>
  <si>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</si>
  <si>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</si>
  <si>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</si>
  <si>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</si>
  <si>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</si>
  <si>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</si>
  <si>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</si>
  <si>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</si>
  <si>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</si>
  <si>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</si>
  <si>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</si>
  <si>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</si>
  <si>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</si>
  <si>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</si>
  <si>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</si>
  <si>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</si>
  <si>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</si>
  <si>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</si>
  <si>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</si>
  <si>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</si>
  <si>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</si>
  <si>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</si>
  <si>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</si>
  <si>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</si>
  <si>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</si>
  <si>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</si>
  <si>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</si>
  <si>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</si>
  <si>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</si>
  <si>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</si>
  <si>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</si>
  <si>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</si>
  <si>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</si>
  <si>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</si>
  <si>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</si>
  <si>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</si>
  <si>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</si>
  <si>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</si>
  <si>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</si>
  <si>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</si>
  <si>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</si>
  <si>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</si>
  <si>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</si>
  <si>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</si>
  <si>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</si>
  <si>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</si>
  <si>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</si>
  <si>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</si>
  <si>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</si>
  <si>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</si>
  <si>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</si>
  <si>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</si>
  <si>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</si>
  <si>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</si>
  <si>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</si>
  <si>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</si>
  <si>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</si>
  <si>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</si>
  <si>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</si>
  <si>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</si>
  <si>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</si>
  <si>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</si>
  <si>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</si>
  <si>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</si>
  <si>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</si>
  <si>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</si>
  <si>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</si>
  <si>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</si>
  <si>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</si>
  <si>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</si>
  <si>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</si>
  <si>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</si>
  <si>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</si>
  <si>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</si>
  <si>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</si>
  <si>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</si>
  <si>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</si>
  <si>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</si>
  <si>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</si>
  <si>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</si>
  <si>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</si>
  <si>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</si>
  <si>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</si>
  <si>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</si>
  <si>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</si>
  <si>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</si>
  <si>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</si>
  <si>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</si>
  <si>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</si>
  <si>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</si>
  <si>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</si>
  <si>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</si>
  <si>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</si>
  <si>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</si>
  <si>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</si>
  <si>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</si>
  <si>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</si>
  <si>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</si>
  <si>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</si>
  <si>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</si>
  <si>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</si>
  <si>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</si>
  <si>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</si>
  <si>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</si>
  <si>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</si>
  <si>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</si>
  <si>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</si>
  <si>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</si>
  <si>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</si>
  <si>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</si>
  <si>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</si>
  <si>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</si>
  <si>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</si>
  <si>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</si>
  <si>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</si>
  <si>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</si>
  <si>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</si>
  <si>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</si>
  <si>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</si>
  <si>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</si>
  <si>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</si>
  <si>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</si>
  <si>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</si>
  <si>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</si>
  <si>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</si>
  <si>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</si>
  <si>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</si>
  <si>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</si>
  <si>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</si>
  <si>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</si>
  <si>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</si>
  <si>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</si>
  <si>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</si>
  <si>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</si>
  <si>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</si>
  <si>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</si>
  <si>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</si>
  <si>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</si>
  <si>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</si>
  <si>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</si>
  <si>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</si>
  <si>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</si>
  <si>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</si>
  <si>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</si>
  <si>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</si>
  <si>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</si>
  <si>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</si>
  <si>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</si>
  <si>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</si>
  <si>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</si>
  <si>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</si>
  <si>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</si>
  <si>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</si>
  <si>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</si>
  <si>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</si>
  <si>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</si>
  <si>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</si>
  <si>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</si>
  <si>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</si>
  <si>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</si>
  <si>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</si>
  <si>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</si>
  <si>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</si>
  <si>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</si>
  <si>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</si>
  <si>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</si>
  <si>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</si>
  <si>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</si>
  <si>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</si>
  <si>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</si>
  <si>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</si>
  <si>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</si>
  <si>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</si>
  <si>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</si>
  <si>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</si>
  <si>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</si>
  <si>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</si>
  <si>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</si>
  <si>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</si>
  <si>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</si>
  <si>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</si>
  <si>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</si>
  <si>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</si>
  <si>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</si>
  <si>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</si>
  <si>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</si>
  <si>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</si>
  <si>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</si>
  <si>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</si>
  <si>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</si>
  <si>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</si>
  <si>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</si>
  <si>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</si>
  <si>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</si>
  <si>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</si>
  <si>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</si>
  <si>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</si>
  <si>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</si>
  <si>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</si>
  <si>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</si>
  <si>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</si>
  <si>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</si>
  <si>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</si>
  <si>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</si>
  <si>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</si>
  <si>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</si>
  <si>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</si>
  <si>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</si>
  <si>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</si>
  <si>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</si>
  <si>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</si>
  <si>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</si>
  <si>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</si>
  <si>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</si>
  <si>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</si>
  <si>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</si>
  <si>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</si>
  <si>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</si>
  <si>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</si>
  <si>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</si>
  <si>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</si>
  <si>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</si>
  <si>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</si>
  <si>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</si>
  <si>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</si>
  <si>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</si>
  <si>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</si>
  <si>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</si>
  <si>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</si>
  <si>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</si>
  <si>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</si>
  <si>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</si>
  <si>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</si>
  <si>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</si>
  <si>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</si>
  <si>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</si>
  <si>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</si>
  <si>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</si>
  <si>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</si>
  <si>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</si>
  <si>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</si>
  <si>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</si>
  <si>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</si>
  <si>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</si>
  <si>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</si>
  <si>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</si>
  <si>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</si>
  <si>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</si>
  <si>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</si>
  <si>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</si>
  <si>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</si>
  <si>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</si>
  <si>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</si>
  <si>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</si>
  <si>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</si>
  <si>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</si>
  <si>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</si>
  <si>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</si>
  <si>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</si>
  <si>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</si>
  <si>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</si>
  <si>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</si>
  <si>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</si>
  <si>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</si>
  <si>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</si>
  <si>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</si>
  <si>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</si>
  <si>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</si>
  <si>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</si>
  <si>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</si>
  <si>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</si>
  <si>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</si>
  <si>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</si>
  <si>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</si>
  <si>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</si>
  <si>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</si>
  <si>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</si>
  <si>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</si>
  <si>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</si>
  <si>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</si>
  <si>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</si>
  <si>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</si>
  <si>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</si>
  <si>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</si>
  <si>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</si>
  <si>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</si>
  <si>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</si>
  <si>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</si>
  <si>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</si>
  <si>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</si>
  <si>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</si>
  <si>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</si>
  <si>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</si>
  <si>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</si>
  <si>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</si>
  <si>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</si>
  <si>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</si>
  <si>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</si>
  <si>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</si>
  <si>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</si>
  <si>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</si>
  <si>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</si>
  <si>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</si>
  <si>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</si>
  <si>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</si>
  <si>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</si>
  <si>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</si>
  <si>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</si>
  <si>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</si>
  <si>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</si>
  <si>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</si>
  <si>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</si>
  <si>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</si>
  <si>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</si>
  <si>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</si>
  <si>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</si>
  <si>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</si>
  <si>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</si>
  <si>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</si>
  <si>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</si>
  <si>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</si>
  <si>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</si>
  <si>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</si>
  <si>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</si>
  <si>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</si>
  <si>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</si>
  <si>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</si>
  <si>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</si>
  <si>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</si>
  <si>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</si>
  <si>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</si>
  <si>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</si>
  <si>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</si>
  <si>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</si>
  <si>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</si>
  <si>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</si>
  <si>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</si>
  <si>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</si>
  <si>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</si>
  <si>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</si>
  <si>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</si>
  <si>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</si>
  <si>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</si>
  <si>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</si>
  <si>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</si>
  <si>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</si>
  <si>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</si>
  <si>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</si>
  <si>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</si>
  <si>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</si>
  <si>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</si>
  <si>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</si>
  <si>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</si>
  <si>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</si>
  <si>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</si>
  <si>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</si>
  <si>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</si>
  <si>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</si>
  <si>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</si>
  <si>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</si>
  <si>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</si>
  <si>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</si>
  <si>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</si>
  <si>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</si>
  <si>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</si>
  <si>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</si>
  <si>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</si>
  <si>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</si>
  <si>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</si>
  <si>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</si>
  <si>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</si>
  <si>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</si>
  <si>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</si>
  <si>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</si>
  <si>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</si>
  <si>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</si>
  <si>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</si>
  <si>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</si>
  <si>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</si>
  <si>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</si>
  <si>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</si>
  <si>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</si>
  <si>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</si>
  <si>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</si>
  <si>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</si>
  <si>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</si>
  <si>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</si>
  <si>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</si>
  <si>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</si>
  <si>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</si>
  <si>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</si>
  <si>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</si>
  <si>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</si>
  <si>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</si>
  <si>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</si>
  <si>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</si>
  <si>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</si>
  <si>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</si>
  <si>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</si>
  <si>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</si>
  <si>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</si>
  <si>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</si>
  <si>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</si>
  <si>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</si>
  <si>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</si>
  <si>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</si>
  <si>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</si>
  <si>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</si>
  <si>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</si>
  <si>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</si>
  <si>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</si>
  <si>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</si>
  <si>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</si>
  <si>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</si>
  <si>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</si>
  <si>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</si>
  <si>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</si>
  <si>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</si>
  <si>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</si>
  <si>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</si>
  <si>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</si>
  <si>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</si>
  <si>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</si>
  <si>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</si>
  <si>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</si>
  <si>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</si>
  <si>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</si>
  <si>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</si>
  <si>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</si>
  <si>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</si>
  <si>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</si>
  <si>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</si>
  <si>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</si>
  <si>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</si>
  <si>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</si>
  <si>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</si>
  <si>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</si>
  <si>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</si>
  <si>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</si>
  <si>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</si>
  <si>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</si>
  <si>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</si>
  <si>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</si>
  <si>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</si>
  <si>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</si>
  <si>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</si>
  <si>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</si>
  <si>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</si>
  <si>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</si>
  <si>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</si>
  <si>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</si>
  <si>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</si>
  <si>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</si>
  <si>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</si>
  <si>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</si>
  <si>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</si>
  <si>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</si>
  <si>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</si>
  <si>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</si>
  <si>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</si>
  <si>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</si>
  <si>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</si>
  <si>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</si>
  <si>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</si>
  <si>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</si>
  <si>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</si>
  <si>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</si>
  <si>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</si>
  <si>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</si>
  <si>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</si>
  <si>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</si>
  <si>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</si>
  <si>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</si>
  <si>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</si>
  <si>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</si>
  <si>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</si>
  <si>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</si>
  <si>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</si>
  <si>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</si>
  <si>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</si>
  <si>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</si>
  <si>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</si>
  <si>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</si>
  <si>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</si>
  <si>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</si>
  <si>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</si>
  <si>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</si>
  <si>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</si>
  <si>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</si>
  <si>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</si>
  <si>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</si>
  <si>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</si>
  <si>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</si>
  <si>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</si>
  <si>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</si>
  <si>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</si>
  <si>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</si>
  <si>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</si>
  <si>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</si>
  <si>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</si>
  <si>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</si>
  <si>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</si>
  <si>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</si>
  <si>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</si>
  <si>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</si>
  <si>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</si>
  <si>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</si>
  <si>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</si>
  <si>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</si>
  <si>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</si>
  <si>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</si>
  <si>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</si>
  <si>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</si>
  <si>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</si>
  <si>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</si>
  <si>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</si>
  <si>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</si>
  <si>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</si>
  <si>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</si>
  <si>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</si>
  <si>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</si>
  <si>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</si>
  <si>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</si>
  <si>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</si>
  <si>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</si>
  <si>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</si>
  <si>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</si>
  <si>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</si>
  <si>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</si>
  <si>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</si>
  <si>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</si>
  <si>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</si>
  <si>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</si>
  <si>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</si>
  <si>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</si>
  <si>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</si>
  <si>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</si>
  <si>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</si>
  <si>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</si>
  <si>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</si>
  <si>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</si>
  <si>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</si>
  <si>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</si>
  <si>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</si>
  <si>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</si>
  <si>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</si>
  <si>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</si>
  <si>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</si>
  <si>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</si>
  <si>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</si>
  <si>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</si>
  <si>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</si>
  <si>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</si>
  <si>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</si>
  <si>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</si>
  <si>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</si>
  <si>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</si>
  <si>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</si>
  <si>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</si>
  <si>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</si>
  <si>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</si>
  <si>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</si>
  <si>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</si>
  <si>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</si>
  <si>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</si>
  <si>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</si>
  <si>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</si>
  <si>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</si>
  <si>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</si>
  <si>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</si>
  <si>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</si>
  <si>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</si>
  <si>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</si>
  <si>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</si>
  <si>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</si>
  <si>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</si>
  <si>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</si>
  <si>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</si>
  <si>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</si>
  <si>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</si>
  <si>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</si>
  <si>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</si>
  <si>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</si>
  <si>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</si>
  <si>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</si>
  <si>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</si>
  <si>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</si>
  <si>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</si>
  <si>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</si>
  <si>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</si>
  <si>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</si>
  <si>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</si>
  <si>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</si>
  <si>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</si>
  <si>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</si>
  <si>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</si>
  <si>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</si>
  <si>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</si>
  <si>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</si>
  <si>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</si>
  <si>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</si>
  <si>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</si>
  <si>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</si>
  <si>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</si>
  <si>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</si>
  <si>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</si>
  <si>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</si>
  <si>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</si>
  <si>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</si>
  <si>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</si>
  <si>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</si>
  <si>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</si>
  <si>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</si>
  <si>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</si>
  <si>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</si>
  <si>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</si>
  <si>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</si>
  <si>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</si>
  <si>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</si>
  <si>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</si>
  <si>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</si>
  <si>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</si>
  <si>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</si>
  <si>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</si>
  <si>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</si>
  <si>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</si>
  <si>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</si>
  <si>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</si>
  <si>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</si>
  <si>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</si>
  <si>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</si>
  <si>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</si>
  <si>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</si>
  <si>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</si>
  <si>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</si>
  <si>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</si>
  <si>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</si>
  <si>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</si>
  <si>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</si>
  <si>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</si>
  <si>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</si>
  <si>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</si>
  <si>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</si>
  <si>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</si>
  <si>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</si>
  <si>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</si>
  <si>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</si>
  <si>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</si>
  <si>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</si>
  <si>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</si>
  <si>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</si>
  <si>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</si>
  <si>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</si>
  <si>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</si>
  <si>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</si>
  <si>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</si>
  <si>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</si>
  <si>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</si>
  <si>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</si>
  <si>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</si>
  <si>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</si>
  <si>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</si>
  <si>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</si>
  <si>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</si>
  <si>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</si>
  <si>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</si>
  <si>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</si>
  <si>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</si>
  <si>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</si>
  <si>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</si>
  <si>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</si>
  <si>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</si>
  <si>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</si>
  <si>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</si>
  <si>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</si>
  <si>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</si>
  <si>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</si>
  <si>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</si>
  <si>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</si>
  <si>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</si>
  <si>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</si>
  <si>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</si>
  <si>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</si>
  <si>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</si>
  <si>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</si>
  <si>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</si>
  <si>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</si>
  <si>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</si>
  <si>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</si>
  <si>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</si>
  <si>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</si>
  <si>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</si>
  <si>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</si>
  <si>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</si>
  <si>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</si>
  <si>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</si>
  <si>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</si>
  <si>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</si>
  <si>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</si>
  <si>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</si>
  <si>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</si>
  <si>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</si>
  <si>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</si>
  <si>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</si>
  <si>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</si>
  <si>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</si>
  <si>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</si>
  <si>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</si>
  <si>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</si>
  <si>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</si>
  <si>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</si>
  <si>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</si>
  <si>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</si>
  <si>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</si>
  <si>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</si>
  <si>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</si>
  <si>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</si>
  <si>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</si>
  <si>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</si>
  <si>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</si>
  <si>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</si>
  <si>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</si>
  <si>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</si>
  <si>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</si>
  <si>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</si>
  <si>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</si>
  <si>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</si>
  <si>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</si>
  <si>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</si>
  <si>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</si>
  <si>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</si>
  <si>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</si>
  <si>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</si>
  <si>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</si>
  <si>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</si>
  <si>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</si>
  <si>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</si>
  <si>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</si>
  <si>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</si>
  <si>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</si>
  <si>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</si>
  <si>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</si>
  <si>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</si>
  <si>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</si>
  <si>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</si>
  <si>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</si>
  <si>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</si>
  <si>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</si>
  <si>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</si>
  <si>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</si>
  <si>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</si>
  <si>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</si>
  <si>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</si>
  <si>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</si>
  <si>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</si>
  <si>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</si>
  <si>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</si>
  <si>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</si>
  <si>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</si>
  <si>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</si>
  <si>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</si>
  <si>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</si>
  <si>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</si>
  <si>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</si>
  <si>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</si>
  <si>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</si>
  <si>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</si>
  <si>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</si>
  <si>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</si>
  <si>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</si>
  <si>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</si>
  <si>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</si>
  <si>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</si>
  <si>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</si>
  <si>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</si>
  <si>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</si>
  <si>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</si>
  <si>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</si>
  <si>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</si>
  <si>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</si>
  <si>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</si>
  <si>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</si>
  <si>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</si>
  <si>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</si>
  <si>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</si>
  <si>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</si>
  <si>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</si>
  <si>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</si>
  <si>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</si>
  <si>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</si>
  <si>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</si>
  <si>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</si>
  <si>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</si>
  <si>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</si>
  <si>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</si>
  <si>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</si>
  <si>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</si>
  <si>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</si>
  <si>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</si>
  <si>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</si>
  <si>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</si>
  <si>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</si>
  <si>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</si>
  <si>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</si>
  <si>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</si>
  <si>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</si>
  <si>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</si>
  <si>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</si>
  <si>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</si>
  <si>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</si>
  <si>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</si>
  <si>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</si>
  <si>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</si>
  <si>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</si>
  <si>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</si>
  <si>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</si>
  <si>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</si>
  <si>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</si>
  <si>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</si>
  <si>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</si>
  <si>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</si>
  <si>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</si>
  <si>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</si>
  <si>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</si>
  <si>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</si>
  <si>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</si>
  <si>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</si>
  <si>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</si>
  <si>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</si>
  <si>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</si>
  <si>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</si>
  <si>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</si>
  <si>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</si>
  <si>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</si>
  <si>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</si>
  <si>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</si>
  <si>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</si>
  <si>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</si>
  <si>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</si>
  <si>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</si>
  <si>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</si>
  <si>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</si>
  <si>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</si>
  <si>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</si>
  <si>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</si>
  <si>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</si>
  <si>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</si>
  <si>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</si>
  <si>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</si>
  <si>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</si>
  <si>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</si>
  <si>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</si>
  <si>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</si>
  <si>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</si>
  <si>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</si>
  <si>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</si>
  <si>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</si>
  <si>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</si>
  <si>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</si>
  <si>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</si>
  <si>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</si>
  <si>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</si>
  <si>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</si>
  <si>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</si>
  <si>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</si>
  <si>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</si>
  <si>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</si>
  <si>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</si>
  <si>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</si>
  <si>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</si>
  <si>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</si>
  <si>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</si>
  <si>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</si>
  <si>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</si>
  <si>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</si>
  <si>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</si>
  <si>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</si>
  <si>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</si>
  <si>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</si>
  <si>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</si>
  <si>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</si>
  <si>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</si>
  <si>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</si>
  <si>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</si>
  <si>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</si>
  <si>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</si>
  <si>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</si>
  <si>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</si>
  <si>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</si>
  <si>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</si>
  <si>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</si>
  <si>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</si>
  <si>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</si>
  <si>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</si>
  <si>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</si>
  <si>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</si>
  <si>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</si>
  <si>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</si>
  <si>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</si>
  <si>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</si>
  <si>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</si>
  <si>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</si>
  <si>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</si>
  <si>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</si>
  <si>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</si>
  <si>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</si>
  <si>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</si>
  <si>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</si>
  <si>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</si>
  <si>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</si>
  <si>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</si>
  <si>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</si>
  <si>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</si>
  <si>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</si>
  <si>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</si>
  <si>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</si>
  <si>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</si>
  <si>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</si>
  <si>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</si>
  <si>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</si>
  <si>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</si>
  <si>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</si>
  <si>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</si>
  <si>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</si>
  <si>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</si>
  <si>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</si>
  <si>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</si>
  <si>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</si>
  <si>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</si>
  <si>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</si>
  <si>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</si>
  <si>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</si>
  <si>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</si>
  <si>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</si>
  <si>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</si>
  <si>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</si>
  <si>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</si>
  <si>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</si>
  <si>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</si>
  <si>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</si>
  <si>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</si>
  <si>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</si>
  <si>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</si>
  <si>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</si>
  <si>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</si>
  <si>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</si>
  <si>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</si>
  <si>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</si>
  <si>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</si>
  <si>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</si>
  <si>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</si>
  <si>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</si>
  <si>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</si>
  <si>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</si>
  <si>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</si>
  <si>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</si>
  <si>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</si>
  <si>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</si>
  <si>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</si>
  <si>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</si>
  <si>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</si>
  <si>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</si>
  <si>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</si>
  <si>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</si>
  <si>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</si>
  <si>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</si>
  <si>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</si>
  <si>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</si>
  <si>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</si>
  <si>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</si>
  <si>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</si>
  <si>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</si>
  <si>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</si>
  <si>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</si>
  <si>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</si>
  <si>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</si>
  <si>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</si>
  <si>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</si>
  <si>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</si>
  <si>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</si>
  <si>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</si>
  <si>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</si>
  <si>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</si>
  <si>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</si>
  <si>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</si>
  <si>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</si>
  <si>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</si>
  <si>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</si>
  <si>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</si>
  <si>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</si>
  <si>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</si>
  <si>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</si>
  <si>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</si>
  <si>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</si>
  <si>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</si>
  <si>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</si>
  <si>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</si>
  <si>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</si>
  <si>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</si>
  <si>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</si>
  <si>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</si>
  <si>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</si>
  <si>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</si>
  <si>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</si>
  <si>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</si>
  <si>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</si>
  <si>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</si>
  <si>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</si>
  <si>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</si>
  <si>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</si>
  <si>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</si>
  <si>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</si>
  <si>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</si>
  <si>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</si>
  <si>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</si>
  <si>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</si>
  <si>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</si>
  <si>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</si>
  <si>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</si>
  <si>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</si>
  <si>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</si>
  <si>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</si>
  <si>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</si>
  <si>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</si>
  <si>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</si>
  <si>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</si>
  <si>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</si>
  <si>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</si>
  <si>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</si>
  <si>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</si>
  <si>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</si>
  <si>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</si>
  <si>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</si>
  <si>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</si>
  <si>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</si>
  <si>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</si>
  <si>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</si>
  <si>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</si>
  <si>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</si>
  <si>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</si>
  <si>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</si>
  <si>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</si>
  <si>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</si>
  <si>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</si>
  <si>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</si>
  <si>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</si>
  <si>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</si>
  <si>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</si>
  <si>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</si>
  <si>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</si>
  <si>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</si>
  <si>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</si>
  <si>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</si>
  <si>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</si>
  <si>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</si>
  <si>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</si>
  <si>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</si>
  <si>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</si>
  <si>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</si>
  <si>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</si>
  <si>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</si>
  <si>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</si>
  <si>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</si>
  <si>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</si>
  <si>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</si>
  <si>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</si>
  <si>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</si>
  <si>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</si>
  <si>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</si>
  <si>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</si>
  <si>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</si>
  <si>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</si>
  <si>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</si>
  <si>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</si>
  <si>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</si>
  <si>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</si>
  <si>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</si>
  <si>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</si>
  <si>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</si>
  <si>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</si>
  <si>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</si>
  <si>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</si>
  <si>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</si>
  <si>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</si>
  <si>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</si>
  <si>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</si>
  <si>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</si>
  <si>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</si>
  <si>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</si>
  <si>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</si>
  <si>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</si>
  <si>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</si>
  <si>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</si>
  <si>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</si>
  <si>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</si>
  <si>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</si>
  <si>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</si>
  <si>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</si>
  <si>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</si>
  <si>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</si>
  <si>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</si>
  <si>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</si>
  <si>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</si>
  <si>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</si>
  <si>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</si>
  <si>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</si>
  <si>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</si>
  <si>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</si>
  <si>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</si>
  <si>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</si>
  <si>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</si>
  <si>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</si>
  <si>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</si>
  <si>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</si>
  <si>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</si>
  <si>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</si>
  <si>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</si>
  <si>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</si>
  <si>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</si>
  <si>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</si>
  <si>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</si>
  <si>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</si>
  <si>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</si>
  <si>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</si>
  <si>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</si>
  <si>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</si>
  <si>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</si>
  <si>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</si>
  <si>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</si>
  <si>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</si>
  <si>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</si>
  <si>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</si>
  <si>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</si>
  <si>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</si>
  <si>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</si>
  <si>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</si>
  <si>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</si>
  <si>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</si>
  <si>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</si>
  <si>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</si>
  <si>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</si>
  <si>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</si>
  <si>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</si>
  <si>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</si>
  <si>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</si>
  <si>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</si>
  <si>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</si>
  <si>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</si>
  <si>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</si>
  <si>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</si>
  <si>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</si>
  <si>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</si>
  <si>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</si>
  <si>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</si>
  <si>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</si>
  <si>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</si>
  <si>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</si>
  <si>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</si>
  <si>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</si>
  <si>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</si>
  <si>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</si>
  <si>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</si>
  <si>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</si>
  <si>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</si>
  <si>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</si>
  <si>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</si>
  <si>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</si>
  <si>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</si>
  <si>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</si>
  <si>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</si>
  <si>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</si>
  <si>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</si>
  <si>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</si>
  <si>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</si>
  <si>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</si>
  <si>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</si>
  <si>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</si>
  <si>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</si>
  <si>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</si>
  <si>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</si>
  <si>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</si>
  <si>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</si>
  <si>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</si>
  <si>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</si>
  <si>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</si>
  <si>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</si>
  <si>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</si>
  <si>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</si>
  <si>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</si>
  <si>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</si>
  <si>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</si>
  <si>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</si>
  <si>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</si>
  <si>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</si>
  <si>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</si>
  <si>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</si>
  <si>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</si>
  <si>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</si>
  <si>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</si>
  <si>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</si>
  <si>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</si>
  <si>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</si>
  <si>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</si>
  <si>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</si>
  <si>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</si>
  <si>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</si>
  <si>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</si>
  <si>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</si>
  <si>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</si>
  <si>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</si>
  <si>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</si>
  <si>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</si>
  <si>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</si>
  <si>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</si>
  <si>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</si>
  <si>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</si>
  <si>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</si>
  <si>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</si>
  <si>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</si>
  <si>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</si>
  <si>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</si>
  <si>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</si>
  <si>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</si>
  <si>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</si>
  <si>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</si>
  <si>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</si>
  <si>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</si>
  <si>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</si>
  <si>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</si>
  <si>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</si>
  <si>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</si>
  <si>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</si>
  <si>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</si>
  <si>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</si>
  <si>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</si>
  <si>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</si>
  <si>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</si>
  <si>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</si>
  <si>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</si>
  <si>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</si>
  <si>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</si>
  <si>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</si>
  <si>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</si>
  <si>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</si>
  <si>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</si>
  <si>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</si>
  <si>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</si>
  <si>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</si>
  <si>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</si>
  <si>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</si>
  <si>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</si>
  <si>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</si>
  <si>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</si>
  <si>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</si>
  <si>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</si>
  <si>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</si>
  <si>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</si>
  <si>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</si>
  <si>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</si>
  <si>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</si>
  <si>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</si>
  <si>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</si>
  <si>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</si>
  <si>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</si>
  <si>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</si>
  <si>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</si>
  <si>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</si>
  <si>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</si>
  <si>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</si>
  <si>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</si>
  <si>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</si>
  <si>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</si>
  <si>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</si>
  <si>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</si>
  <si>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</si>
  <si>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</si>
  <si>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</si>
  <si>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</si>
  <si>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</si>
  <si>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</si>
  <si>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</si>
  <si>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</si>
  <si>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</si>
  <si>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</si>
  <si>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</si>
  <si>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</si>
  <si>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</si>
  <si>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</si>
  <si>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</si>
  <si>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</si>
  <si>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</si>
  <si>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</si>
  <si>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</si>
  <si>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</si>
  <si>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</si>
  <si>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</si>
  <si>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</si>
  <si>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</si>
  <si>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</si>
  <si>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</si>
  <si>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</si>
  <si>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</si>
  <si>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</si>
  <si>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</si>
  <si>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</si>
  <si>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</si>
  <si>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</si>
  <si>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</si>
  <si>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</si>
  <si>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</si>
  <si>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</si>
  <si>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</si>
  <si>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</si>
  <si>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</si>
  <si>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</si>
  <si>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</si>
  <si>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</si>
  <si>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</si>
  <si>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</si>
  <si>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</si>
  <si>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</si>
  <si>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</si>
  <si>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</si>
  <si>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</si>
  <si>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</si>
  <si>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</si>
  <si>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</si>
  <si>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</si>
  <si>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</si>
  <si>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</si>
  <si>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</si>
  <si>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</si>
  <si>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</si>
  <si>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</si>
  <si>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</si>
  <si>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</si>
  <si>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</si>
  <si>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</si>
  <si>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</si>
  <si>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</si>
  <si>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</si>
  <si>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</si>
  <si>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</si>
  <si>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</si>
  <si>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</si>
  <si>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</si>
  <si>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</si>
  <si>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</si>
  <si>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</si>
  <si>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</si>
  <si>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</si>
  <si>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</si>
  <si>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</si>
  <si>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</si>
  <si>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</si>
  <si>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</si>
  <si>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</si>
  <si>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</si>
  <si>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</si>
  <si>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</si>
  <si>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</si>
  <si>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</si>
  <si>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</si>
  <si>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</si>
  <si>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</si>
  <si>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</si>
  <si>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</si>
  <si>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</si>
  <si>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</si>
  <si>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</si>
  <si>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</si>
  <si>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</si>
  <si>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</si>
  <si>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</si>
  <si>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</si>
  <si>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</si>
  <si>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</si>
  <si>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</si>
  <si>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</si>
  <si>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</si>
  <si>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</si>
  <si>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</si>
  <si>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</si>
  <si>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</si>
  <si>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</si>
  <si>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</si>
  <si>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</si>
  <si>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</si>
  <si>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</si>
  <si>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</si>
  <si>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</si>
  <si>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</si>
  <si>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</si>
  <si>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</si>
  <si>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</si>
  <si>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</si>
  <si>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</si>
  <si>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</si>
  <si>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</si>
  <si>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</si>
  <si>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</si>
  <si>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</si>
  <si>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</si>
  <si>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</si>
  <si>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</si>
  <si>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</si>
  <si>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</si>
  <si>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</si>
  <si>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</si>
  <si>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</si>
  <si>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</si>
  <si>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</si>
  <si>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</si>
  <si>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</si>
  <si>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</si>
  <si>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</si>
  <si>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</si>
  <si>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</si>
  <si>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</si>
  <si>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</si>
  <si>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</si>
  <si>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</si>
  <si>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</si>
  <si>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</si>
  <si>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</si>
  <si>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</si>
  <si>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</si>
  <si>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</si>
  <si>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</si>
  <si>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</si>
  <si>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</si>
  <si>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</si>
  <si>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</si>
  <si>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</si>
  <si>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</si>
  <si>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</si>
  <si>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</si>
  <si>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</si>
  <si>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</si>
  <si>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</si>
  <si>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</si>
  <si>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</si>
  <si>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</si>
  <si>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</si>
  <si>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</si>
  <si>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</si>
  <si>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</si>
  <si>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</si>
  <si>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</si>
  <si>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</si>
  <si>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</si>
  <si>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</si>
  <si>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</si>
  <si>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</si>
  <si>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</si>
  <si>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</si>
  <si>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</si>
  <si>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</si>
  <si>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</si>
  <si>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</si>
  <si>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</si>
  <si>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</si>
  <si>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</si>
  <si>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</si>
  <si>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</si>
  <si>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</si>
  <si>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</si>
  <si>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</si>
  <si>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</si>
  <si>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</si>
  <si>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</si>
  <si>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</si>
  <si>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</si>
  <si>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</si>
  <si>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</si>
  <si>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</si>
  <si>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</si>
  <si>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</si>
  <si>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</si>
  <si>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</si>
  <si>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</si>
  <si>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</si>
  <si>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</si>
  <si>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</si>
  <si>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</si>
  <si>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</si>
  <si>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</si>
  <si>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</si>
  <si>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</si>
  <si>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</si>
  <si>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</si>
  <si>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</si>
  <si>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</si>
  <si>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</si>
  <si>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</si>
  <si>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</si>
  <si>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</si>
  <si>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</si>
  <si>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</si>
  <si>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</si>
  <si>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</si>
  <si>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</si>
  <si>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</si>
  <si>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</si>
  <si>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</si>
  <si>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</si>
  <si>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</si>
  <si>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</si>
  <si>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</si>
  <si>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</si>
  <si>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</si>
  <si>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</si>
  <si>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</si>
  <si>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</si>
  <si>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</si>
  <si>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</si>
  <si>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</si>
  <si>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</si>
  <si>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</si>
  <si>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</si>
  <si>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</si>
  <si>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</si>
  <si>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</si>
  <si>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</si>
  <si>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</si>
  <si>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</si>
  <si>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</si>
  <si>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</si>
  <si>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</si>
  <si>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</si>
  <si>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</si>
  <si>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</si>
  <si>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</si>
  <si>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</si>
  <si>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</si>
  <si>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</si>
  <si>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</si>
  <si>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</si>
  <si>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</si>
  <si>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</si>
  <si>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</si>
  <si>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</si>
  <si>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</si>
  <si>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</si>
  <si>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</si>
  <si>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</si>
  <si>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</si>
  <si>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</si>
  <si>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</si>
  <si>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</si>
  <si>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</si>
  <si>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</si>
  <si>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</si>
  <si>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</si>
  <si>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</si>
  <si>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</si>
  <si>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</si>
  <si>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</si>
  <si>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</si>
  <si>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</si>
  <si>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</si>
  <si>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</si>
  <si>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</si>
  <si>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</si>
  <si>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</si>
  <si>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</si>
  <si>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</si>
  <si>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</si>
  <si>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</si>
  <si>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</si>
  <si>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</si>
  <si>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</si>
  <si>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</si>
  <si>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</si>
  <si>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</si>
  <si>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</si>
  <si>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</si>
  <si>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</si>
  <si>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</si>
  <si>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</si>
  <si>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</si>
  <si>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</si>
  <si>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</si>
  <si>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</si>
  <si>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</si>
  <si>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</si>
  <si>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</si>
  <si>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</si>
  <si>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</si>
  <si>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</si>
  <si>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</si>
  <si>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</si>
  <si>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</si>
  <si>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</si>
  <si>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</si>
  <si>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</si>
  <si>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</si>
  <si>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</si>
  <si>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</si>
  <si>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</si>
  <si>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</si>
  <si>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</si>
  <si>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</si>
  <si>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</si>
  <si>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</si>
  <si>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</si>
  <si>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</si>
  <si>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</si>
  <si>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</si>
  <si>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</si>
  <si>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</si>
  <si>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</si>
  <si>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</si>
  <si>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</si>
  <si>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</si>
  <si>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</si>
  <si>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</si>
  <si>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</si>
  <si>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</si>
  <si>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</si>
  <si>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</si>
  <si>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</si>
  <si>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</si>
  <si>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</si>
  <si>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</si>
  <si>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</si>
  <si>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</si>
  <si>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</si>
  <si>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</si>
  <si>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</si>
  <si>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</si>
  <si>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</si>
  <si>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</si>
  <si>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</si>
  <si>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</si>
  <si>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</si>
  <si>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</si>
  <si>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</si>
  <si>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</si>
  <si>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</si>
  <si>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</si>
  <si>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</si>
  <si>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</si>
  <si>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</si>
  <si>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</si>
  <si>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</si>
  <si>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</si>
  <si>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</si>
  <si>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</si>
  <si>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</si>
  <si>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</si>
  <si>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</si>
  <si>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</si>
  <si>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</si>
  <si>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</si>
  <si>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</si>
  <si>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</si>
  <si>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</si>
  <si>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</si>
  <si>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</si>
  <si>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</si>
  <si>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</si>
  <si>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</si>
  <si>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</si>
  <si>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</si>
  <si>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</si>
  <si>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</si>
  <si>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</si>
  <si>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</si>
  <si>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</si>
  <si>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</si>
  <si>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</si>
  <si>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</si>
  <si>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</si>
  <si>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</si>
  <si>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</si>
  <si>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</si>
  <si>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</si>
  <si>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</si>
  <si>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</si>
  <si>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</si>
  <si>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</si>
  <si>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</si>
  <si>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</si>
  <si>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</si>
  <si>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</si>
  <si>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</si>
  <si>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</si>
  <si>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</si>
  <si>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</si>
  <si>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</si>
  <si>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</si>
  <si>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</si>
  <si>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</si>
  <si>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</si>
  <si>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</si>
  <si>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</si>
  <si>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</si>
  <si>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</si>
  <si>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</si>
  <si>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</si>
  <si>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</si>
  <si>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</si>
  <si>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</si>
  <si>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</si>
  <si>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</si>
  <si>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</si>
  <si>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</si>
  <si>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</si>
  <si>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</si>
  <si>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</si>
  <si>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</si>
  <si>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</si>
  <si>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</si>
  <si>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</si>
  <si>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</si>
  <si>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</si>
  <si>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</si>
  <si>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</si>
  <si>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</si>
  <si>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</si>
  <si>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</si>
  <si>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</si>
  <si>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</si>
  <si>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</si>
  <si>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</si>
  <si>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</si>
  <si>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</si>
  <si>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</si>
  <si>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</si>
  <si>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</si>
  <si>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</si>
  <si>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</si>
  <si>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</si>
  <si>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</si>
  <si>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</si>
  <si>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</si>
  <si>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</si>
  <si>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</si>
  <si>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</si>
  <si>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</si>
  <si>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</si>
  <si>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</si>
  <si>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</si>
  <si>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</si>
  <si>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</si>
  <si>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</si>
  <si>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</si>
  <si>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</si>
  <si>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</si>
  <si>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</si>
  <si>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</si>
  <si>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</si>
  <si>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</si>
  <si>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</si>
  <si>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</si>
  <si>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</si>
  <si>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</si>
  <si>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</si>
  <si>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</si>
  <si>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</si>
  <si>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</si>
  <si>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</si>
  <si>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</si>
  <si>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</si>
  <si>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</si>
  <si>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</si>
  <si>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</si>
  <si>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</si>
  <si>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</si>
  <si>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</si>
  <si>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</si>
  <si>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</si>
  <si>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</si>
  <si>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</si>
  <si>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</si>
  <si>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</si>
  <si>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</si>
  <si>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</si>
  <si>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</si>
  <si>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</si>
  <si>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</si>
  <si>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</si>
  <si>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</si>
  <si>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</si>
  <si>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</si>
  <si>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</si>
  <si>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</si>
  <si>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</si>
  <si>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</si>
  <si>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</si>
  <si>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</si>
  <si>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</si>
  <si>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</si>
  <si>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</si>
  <si>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</si>
  <si>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</si>
  <si>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</si>
  <si>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</si>
  <si>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</si>
  <si>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</si>
  <si>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</si>
  <si>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</si>
  <si>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</si>
  <si>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</si>
  <si>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</si>
  <si>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</si>
  <si>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</si>
  <si>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</si>
  <si>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</si>
  <si>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</si>
  <si>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</si>
  <si>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</si>
  <si>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</si>
  <si>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</si>
  <si>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</si>
  <si>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</si>
  <si>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</si>
  <si>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</si>
  <si>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</si>
  <si>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</si>
  <si>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</si>
  <si>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</si>
  <si>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</si>
  <si>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</si>
  <si>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</si>
  <si>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</si>
  <si>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</si>
  <si>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</si>
  <si>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</si>
  <si>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</si>
  <si>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</si>
  <si>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</si>
  <si>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</si>
  <si>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</si>
  <si>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</si>
  <si>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</si>
  <si>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</si>
  <si>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</si>
  <si>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</si>
  <si>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</si>
  <si>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</si>
  <si>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</si>
  <si>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</si>
  <si>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</si>
  <si>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</si>
  <si>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</si>
  <si>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</si>
  <si>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</si>
  <si>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</si>
  <si>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</si>
  <si>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</si>
  <si>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</si>
  <si>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</si>
  <si>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</si>
  <si>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</si>
  <si>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</si>
  <si>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</si>
  <si>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</si>
  <si>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</si>
  <si>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</si>
  <si>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</si>
  <si>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</si>
  <si>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</si>
  <si>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</si>
  <si>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</si>
  <si>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</si>
  <si>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</si>
  <si>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</si>
  <si>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</si>
  <si>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</si>
  <si>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</si>
  <si>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</si>
  <si>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</si>
  <si>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</si>
  <si>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</si>
  <si>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</si>
  <si>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</si>
  <si>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</si>
  <si>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</si>
  <si>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</si>
  <si>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</si>
  <si>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</si>
  <si>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</si>
  <si>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</si>
  <si>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</si>
  <si>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</si>
  <si>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</si>
  <si>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</si>
  <si>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</si>
  <si>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</si>
  <si>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</si>
  <si>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</si>
  <si>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</si>
  <si>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</si>
  <si>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</si>
  <si>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</si>
  <si>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</si>
  <si>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</si>
  <si>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</si>
  <si>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</si>
  <si>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</si>
  <si>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</si>
  <si>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</si>
  <si>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</si>
  <si>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</si>
  <si>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</si>
  <si>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</si>
  <si>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</si>
  <si>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</si>
  <si>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</si>
  <si>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</si>
  <si>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</si>
  <si>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</si>
  <si>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</si>
  <si>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</si>
  <si>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</si>
  <si>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</si>
  <si>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</si>
  <si>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</si>
  <si>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</si>
  <si>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</si>
  <si>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</si>
  <si>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</si>
  <si>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</si>
  <si>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</si>
  <si>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</si>
  <si>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</si>
  <si>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</si>
  <si>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</si>
  <si>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</si>
  <si>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</si>
  <si>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</si>
  <si>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</si>
  <si>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</si>
  <si>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</si>
  <si>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</si>
  <si>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</si>
  <si>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</si>
  <si>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</si>
  <si>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</si>
  <si>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</si>
  <si>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</si>
  <si>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</si>
  <si>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</si>
  <si>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</si>
  <si>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</si>
  <si>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</si>
  <si>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</si>
  <si>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</si>
  <si>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</si>
  <si>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</si>
  <si>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</si>
  <si>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</si>
  <si>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</si>
  <si>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</si>
  <si>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</si>
  <si>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</si>
  <si>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</si>
  <si>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</si>
  <si>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</si>
  <si>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</si>
  <si>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</si>
  <si>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</si>
  <si>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</si>
  <si>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</si>
  <si>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</si>
  <si>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</si>
  <si>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</si>
  <si>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</si>
  <si>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</si>
  <si>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</si>
  <si>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</si>
  <si>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</si>
  <si>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</si>
  <si>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</si>
  <si>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</si>
  <si>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</si>
  <si>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</si>
  <si>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</si>
  <si>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</si>
  <si>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</si>
  <si>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</si>
  <si>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</si>
  <si>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</si>
  <si>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</si>
  <si>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</si>
  <si>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</si>
  <si>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</si>
  <si>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</si>
  <si>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</si>
  <si>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</si>
  <si>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</si>
  <si>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</si>
  <si>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</si>
  <si>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</si>
  <si>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</si>
  <si>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</si>
  <si>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</si>
  <si>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</si>
  <si>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</si>
  <si>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</si>
  <si>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</si>
  <si>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</si>
  <si>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</si>
  <si>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</si>
  <si>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</si>
  <si>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</si>
  <si>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</si>
  <si>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</si>
  <si>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</si>
  <si>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</si>
  <si>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</si>
  <si>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</si>
  <si>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</si>
  <si>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</si>
  <si>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</si>
  <si>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</si>
  <si>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</si>
  <si>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</si>
  <si>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</si>
  <si>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</si>
  <si>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</si>
  <si>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</si>
  <si>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</si>
  <si>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</si>
  <si>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</si>
  <si>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</si>
  <si>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</si>
  <si>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</si>
  <si>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</si>
  <si>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</si>
  <si>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</si>
  <si>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</si>
  <si>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</si>
  <si>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</si>
  <si>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</si>
  <si>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</si>
  <si>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</si>
  <si>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</si>
  <si>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</si>
  <si>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</si>
  <si>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</si>
  <si>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</si>
  <si>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</si>
  <si>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</si>
  <si>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</si>
  <si>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</si>
  <si>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</si>
  <si>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</si>
  <si>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</si>
  <si>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</si>
  <si>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</si>
  <si>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</si>
  <si>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</si>
  <si>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</si>
  <si>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</si>
  <si>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</si>
  <si>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</si>
  <si>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</si>
  <si>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</si>
  <si>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</si>
  <si>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</si>
  <si>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</si>
  <si>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</si>
  <si>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</si>
  <si>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</si>
  <si>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</si>
  <si>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</si>
  <si>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</si>
  <si>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</si>
  <si>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</si>
  <si>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</si>
  <si>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</si>
  <si>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</si>
  <si>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</si>
  <si>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</si>
  <si>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</si>
  <si>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</si>
  <si>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</si>
  <si>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</si>
  <si>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</si>
  <si>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</si>
  <si>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</si>
  <si>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</si>
  <si>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</si>
  <si>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</si>
  <si>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</si>
  <si>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</si>
  <si>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</si>
  <si>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</si>
  <si>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</si>
  <si>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</si>
  <si>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</si>
  <si>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</si>
  <si>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</si>
  <si>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</si>
  <si>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</si>
  <si>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</si>
  <si>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</si>
  <si>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</si>
  <si>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</si>
  <si>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</si>
  <si>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</si>
  <si>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</si>
  <si>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</si>
  <si>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</si>
  <si>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</si>
  <si>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</si>
  <si>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</si>
  <si>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</si>
  <si>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</si>
  <si>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</si>
  <si>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</si>
  <si>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</si>
  <si>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</si>
  <si>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</si>
  <si>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</si>
  <si>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</si>
  <si>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</si>
  <si>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</si>
  <si>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</si>
  <si>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</si>
  <si>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</si>
  <si>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</si>
  <si>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</si>
  <si>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</si>
  <si>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</si>
  <si>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</si>
  <si>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</si>
  <si>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</si>
  <si>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</si>
  <si>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</si>
  <si>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</si>
  <si>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</si>
  <si>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</si>
  <si>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</si>
  <si>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</si>
  <si>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</si>
  <si>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</si>
  <si>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</si>
  <si>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</si>
  <si>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</si>
  <si>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</si>
  <si>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</si>
  <si>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</si>
  <si>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</si>
  <si>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</si>
  <si>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</si>
  <si>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</si>
  <si>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</si>
  <si>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</si>
  <si>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</si>
  <si>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</si>
  <si>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</si>
  <si>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</si>
  <si>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</si>
  <si>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</si>
  <si>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</si>
  <si>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</si>
  <si>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</si>
  <si>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</si>
  <si>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</si>
  <si>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</si>
  <si>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</si>
  <si>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</si>
  <si>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</si>
  <si>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</si>
  <si>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</si>
  <si>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</si>
  <si>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</si>
  <si>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</si>
  <si>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</si>
  <si>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</si>
  <si>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</si>
  <si>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</si>
  <si>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</si>
  <si>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</si>
  <si>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</si>
  <si>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</si>
  <si>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</si>
  <si>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</si>
  <si>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</si>
  <si>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</si>
  <si>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</si>
  <si>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</si>
  <si>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</si>
  <si>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</si>
  <si>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</si>
  <si>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</si>
  <si>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</si>
  <si>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</si>
  <si>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</si>
  <si>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</si>
  <si>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</si>
  <si>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</si>
  <si>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</si>
  <si>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</si>
  <si>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</si>
  <si>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</si>
  <si>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</si>
  <si>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</si>
  <si>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</si>
  <si>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</si>
  <si>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</si>
  <si>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</si>
  <si>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</si>
  <si>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</si>
  <si>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</si>
  <si>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</si>
  <si>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</si>
  <si>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</si>
  <si>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</si>
  <si>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</si>
  <si>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</si>
  <si>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</si>
  <si>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</si>
  <si>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</si>
  <si>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</si>
  <si>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</si>
  <si>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</si>
  <si>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</si>
  <si>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</si>
  <si>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</si>
  <si>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</si>
  <si>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</si>
  <si>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</si>
  <si>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</si>
  <si>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</si>
  <si>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</si>
  <si>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</si>
  <si>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</si>
  <si>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</si>
  <si>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</si>
  <si>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</si>
  <si>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</si>
  <si>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</si>
  <si>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</si>
  <si>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</si>
  <si>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</si>
  <si>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</si>
  <si>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</si>
  <si>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</si>
  <si>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</si>
  <si>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</si>
  <si>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</si>
  <si>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</si>
  <si>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</si>
  <si>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</si>
  <si>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</si>
  <si>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</si>
  <si>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</si>
  <si>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</si>
  <si>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</si>
  <si>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</si>
  <si>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</si>
  <si>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</si>
  <si>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</si>
  <si>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</si>
  <si>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</si>
  <si>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</si>
  <si>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</si>
  <si>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</si>
  <si>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</si>
  <si>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</si>
  <si>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</si>
  <si>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</si>
  <si>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</si>
  <si>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</si>
  <si>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</si>
  <si>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</si>
  <si>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</si>
  <si>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</si>
  <si>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</si>
  <si>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</si>
  <si>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</si>
  <si>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</si>
  <si>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</si>
  <si>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</si>
  <si>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</si>
  <si>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</si>
  <si>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</si>
  <si>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</si>
  <si>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</si>
  <si>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</si>
  <si>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</si>
  <si>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</si>
  <si>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</si>
  <si>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</si>
  <si>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</si>
  <si>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</si>
  <si>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</si>
  <si>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</si>
  <si>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</si>
  <si>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</si>
  <si>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</si>
  <si>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</si>
  <si>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</si>
  <si>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</si>
  <si>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</si>
  <si>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</si>
  <si>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</si>
  <si>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</si>
  <si>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</si>
  <si>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</si>
  <si>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</si>
  <si>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</si>
  <si>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</si>
  <si>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</si>
  <si>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</si>
  <si>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</si>
  <si>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</si>
  <si>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</si>
  <si>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</si>
  <si>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</si>
  <si>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</si>
  <si>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</si>
  <si>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</si>
  <si>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</si>
  <si>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</si>
  <si>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</si>
  <si>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</si>
  <si>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</si>
  <si>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</si>
  <si>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</si>
  <si>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</si>
  <si>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</si>
  <si>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</si>
  <si>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</si>
  <si>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</si>
  <si>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</si>
  <si>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</si>
  <si>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</si>
  <si>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</si>
  <si>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</si>
  <si>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</si>
  <si>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</si>
  <si>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</si>
  <si>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</si>
  <si>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</si>
  <si>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</si>
  <si>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</si>
  <si>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</si>
  <si>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</si>
  <si>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</si>
  <si>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</si>
  <si>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</si>
  <si>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</si>
  <si>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</si>
  <si>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</si>
  <si>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</si>
  <si>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</si>
  <si>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</si>
  <si>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</si>
  <si>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</si>
  <si>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</si>
  <si>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</si>
  <si>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</si>
  <si>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</si>
  <si>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</si>
  <si>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</si>
  <si>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</si>
  <si>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</si>
  <si>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</si>
  <si>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</si>
  <si>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</si>
  <si>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</si>
  <si>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</si>
  <si>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</si>
  <si>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</si>
  <si>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</si>
  <si>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</si>
  <si>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</si>
  <si>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</si>
  <si>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</si>
  <si>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</si>
  <si>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</si>
  <si>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</si>
  <si>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</si>
  <si>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</si>
  <si>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</si>
  <si>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</si>
  <si>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</si>
  <si>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</si>
  <si>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</si>
  <si>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</si>
  <si>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</si>
  <si>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</si>
  <si>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</si>
  <si>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</si>
  <si>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</si>
  <si>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</si>
  <si>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</si>
  <si>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</si>
  <si>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</si>
  <si>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</si>
  <si>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</si>
  <si>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</si>
  <si>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</si>
  <si>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</si>
  <si>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</si>
  <si>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</si>
  <si>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</si>
  <si>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</si>
  <si>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</si>
  <si>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</si>
  <si>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</si>
  <si>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</si>
  <si>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</si>
  <si>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</si>
  <si>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</si>
  <si>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</si>
  <si>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</si>
  <si>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</si>
  <si>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</si>
  <si>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</si>
  <si>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</si>
  <si>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</si>
  <si>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</si>
  <si>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</si>
  <si>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</si>
  <si>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</si>
  <si>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</si>
  <si>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</si>
  <si>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</si>
  <si>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</si>
  <si>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</si>
  <si>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</si>
  <si>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</si>
  <si>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</si>
  <si>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</si>
  <si>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</si>
  <si>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</si>
  <si>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</si>
  <si>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</si>
  <si>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</si>
  <si>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</si>
  <si>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</si>
  <si>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</si>
  <si>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</si>
  <si>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</si>
  <si>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</si>
  <si>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</si>
  <si>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</si>
  <si>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</si>
  <si>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</si>
  <si>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</si>
  <si>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</si>
  <si>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</si>
  <si>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</si>
  <si>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</si>
  <si>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</si>
  <si>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</si>
  <si>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</si>
  <si>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</si>
  <si>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</si>
  <si>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</si>
  <si>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</si>
  <si>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</si>
  <si>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</si>
  <si>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</si>
  <si>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</si>
  <si>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</si>
  <si>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</si>
  <si>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</si>
  <si>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</si>
  <si>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</si>
  <si>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</si>
  <si>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</si>
  <si>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</si>
  <si>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</si>
  <si>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</si>
  <si>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</si>
  <si>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</si>
  <si>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</si>
  <si>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</si>
  <si>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</si>
  <si>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</si>
  <si>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</si>
  <si>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</si>
  <si>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</si>
  <si>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</si>
  <si>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</si>
  <si>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</si>
  <si>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</si>
  <si>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</si>
  <si>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</si>
  <si>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</si>
  <si>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</si>
  <si>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</si>
  <si>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</si>
  <si>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</si>
  <si>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</si>
  <si>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</si>
  <si>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</si>
  <si>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</si>
  <si>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</si>
  <si>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</si>
  <si>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</si>
  <si>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</si>
  <si>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</si>
  <si>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</si>
  <si>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</si>
  <si>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</si>
  <si>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</si>
  <si>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</si>
  <si>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</si>
  <si>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</si>
  <si>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</si>
  <si>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</si>
  <si>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</si>
  <si>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</si>
  <si>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</si>
  <si>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</si>
  <si>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</si>
  <si>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</si>
  <si>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</si>
  <si>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</si>
  <si>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</si>
  <si>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</si>
  <si>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</si>
  <si>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</si>
  <si>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</si>
  <si>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</si>
  <si>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</si>
  <si>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</si>
  <si>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</si>
  <si>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</si>
  <si>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</si>
  <si>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</si>
  <si>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</si>
  <si>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</si>
  <si>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</si>
  <si>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</si>
  <si>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</si>
  <si>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</si>
  <si>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</si>
  <si>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</si>
  <si>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</si>
  <si>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</si>
  <si>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</si>
  <si>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</si>
  <si>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</si>
  <si>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</si>
  <si>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</si>
  <si>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</si>
  <si>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</si>
  <si>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</si>
  <si>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</si>
  <si>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</si>
  <si>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</si>
  <si>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</si>
  <si>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</si>
  <si>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</si>
  <si>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</si>
  <si>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</si>
  <si>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</si>
  <si>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</si>
  <si>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</si>
  <si>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</si>
  <si>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</si>
  <si>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</si>
  <si>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</si>
  <si>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</si>
  <si>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</si>
  <si>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</si>
  <si>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</si>
  <si>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</si>
  <si>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</si>
  <si>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</si>
  <si>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</si>
  <si>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</si>
  <si>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</si>
  <si>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</si>
  <si>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</si>
  <si>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</si>
  <si>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</si>
  <si>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</si>
  <si>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</si>
  <si>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</si>
  <si>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</si>
  <si>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</si>
  <si>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</si>
  <si>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</si>
  <si>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</si>
  <si>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</si>
  <si>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</si>
  <si>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</si>
  <si>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</si>
  <si>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</si>
  <si>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</si>
  <si>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</si>
  <si>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</si>
  <si>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</si>
  <si>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</si>
  <si>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</si>
  <si>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</si>
  <si>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</si>
  <si>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</si>
  <si>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</si>
  <si>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</si>
  <si>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</si>
  <si>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</si>
  <si>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</si>
  <si>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</si>
  <si>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</si>
  <si>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</si>
  <si>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</si>
  <si>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</si>
  <si>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</si>
  <si>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</si>
  <si>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</si>
  <si>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</si>
  <si>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</si>
  <si>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</si>
  <si>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</si>
  <si>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</si>
  <si>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</si>
  <si>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</si>
  <si>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</si>
  <si>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</si>
  <si>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</si>
  <si>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</si>
  <si>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</si>
  <si>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</si>
  <si>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</si>
  <si>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</si>
  <si>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</si>
  <si>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</si>
  <si>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</si>
  <si>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</si>
  <si>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</si>
  <si>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</si>
  <si>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</si>
  <si>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</si>
  <si>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</si>
  <si>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</si>
  <si>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</si>
  <si>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</si>
  <si>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</si>
  <si>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</si>
  <si>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</si>
  <si>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</si>
  <si>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</si>
  <si>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</si>
  <si>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</si>
  <si>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</si>
  <si>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</si>
  <si>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</si>
  <si>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</si>
  <si>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</si>
  <si>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</si>
  <si>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</si>
  <si>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</si>
  <si>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</si>
  <si>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</si>
  <si>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</si>
  <si>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</si>
  <si>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</si>
  <si>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</si>
  <si>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</si>
  <si>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</si>
  <si>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</si>
  <si>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</si>
  <si>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</si>
  <si>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</si>
  <si>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</si>
  <si>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</si>
  <si>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</si>
  <si>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</si>
  <si>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</si>
  <si>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</si>
  <si>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</si>
  <si>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</si>
  <si>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</si>
  <si>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</si>
  <si>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</si>
  <si>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</si>
  <si>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</si>
  <si>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</si>
  <si>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</si>
  <si>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</si>
  <si>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</si>
  <si>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</si>
  <si>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</si>
  <si>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</si>
  <si>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</si>
  <si>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</si>
  <si>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</si>
  <si>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</si>
  <si>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</si>
  <si>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</si>
  <si>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</si>
  <si>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</si>
  <si>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</si>
  <si>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</si>
  <si>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</si>
  <si>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</si>
  <si>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</si>
  <si>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</si>
  <si>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</si>
  <si>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</si>
  <si>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</si>
  <si>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</si>
  <si>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</si>
  <si>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</si>
  <si>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</si>
  <si>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</si>
  <si>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</si>
  <si>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</si>
  <si>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</si>
  <si>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</si>
  <si>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</si>
  <si>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</si>
  <si>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</si>
  <si>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</si>
  <si>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</si>
  <si>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</si>
  <si>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</si>
  <si>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</si>
  <si>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</si>
  <si>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</si>
  <si>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</si>
  <si>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</si>
  <si>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</si>
  <si>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</si>
  <si>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</si>
  <si>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</si>
  <si>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</si>
  <si>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</si>
  <si>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</si>
  <si>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</si>
  <si>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</si>
  <si>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</si>
  <si>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</si>
  <si>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</si>
  <si>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</si>
  <si>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</si>
  <si>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</si>
  <si>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</si>
  <si>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</si>
  <si>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</si>
  <si>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</si>
  <si>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</si>
  <si>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</si>
  <si>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</si>
  <si>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</si>
  <si>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</si>
  <si>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</si>
  <si>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</si>
  <si>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</si>
  <si>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</si>
  <si>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</si>
  <si>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</si>
  <si>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</si>
  <si>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</si>
  <si>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</si>
  <si>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</si>
  <si>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</si>
  <si>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</si>
  <si>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</si>
  <si>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</si>
  <si>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</si>
  <si>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</si>
  <si>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</si>
  <si>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</si>
  <si>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</si>
  <si>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</si>
  <si>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</si>
  <si>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</si>
  <si>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</si>
  <si>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</si>
  <si>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</si>
  <si>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</si>
  <si>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</si>
  <si>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</si>
  <si>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</si>
  <si>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</si>
  <si>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</si>
  <si>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</si>
  <si>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</si>
  <si>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</si>
  <si>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</si>
  <si>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</si>
  <si>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</si>
  <si>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</si>
  <si>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</si>
  <si>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</si>
  <si>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</si>
  <si>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</si>
  <si>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</si>
  <si>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</si>
  <si>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</si>
  <si>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</si>
  <si>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</si>
  <si>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</si>
  <si>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</si>
  <si>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</si>
  <si>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</si>
  <si>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</si>
  <si>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</si>
  <si>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</si>
  <si>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</si>
  <si>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</si>
  <si>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</si>
  <si>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</si>
  <si>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</si>
  <si>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</si>
  <si>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</si>
  <si>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</si>
  <si>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</si>
  <si>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</si>
  <si>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</si>
  <si>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</si>
  <si>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</si>
  <si>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</si>
  <si>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</si>
  <si>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</si>
  <si>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</si>
  <si>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</si>
  <si>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</si>
  <si>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</si>
  <si>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</si>
  <si>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</si>
  <si>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</si>
  <si>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</si>
  <si>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</si>
  <si>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</si>
  <si>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</si>
  <si>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</si>
  <si>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</si>
  <si>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</si>
  <si>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</si>
  <si>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</si>
  <si>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</si>
  <si>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</si>
  <si>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</si>
  <si>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</si>
  <si>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</si>
  <si>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</si>
  <si>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</si>
  <si>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</si>
  <si>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</si>
  <si>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</si>
  <si>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</si>
  <si>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</si>
  <si>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</si>
  <si>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</si>
  <si>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</si>
  <si>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</si>
  <si>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</si>
  <si>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</si>
  <si>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</si>
  <si>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</si>
  <si>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</si>
  <si>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</si>
  <si>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</si>
  <si>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</si>
  <si>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</si>
  <si>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</si>
  <si>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</si>
  <si>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</si>
  <si>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</si>
  <si>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</si>
  <si>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</si>
  <si>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</si>
  <si>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</si>
  <si>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</si>
  <si>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</si>
  <si>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</si>
  <si>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</si>
  <si>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</si>
  <si>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</si>
  <si>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</si>
  <si>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</si>
  <si>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</si>
  <si>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</si>
  <si>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</si>
  <si>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</si>
  <si>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</si>
  <si>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</si>
  <si>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</si>
  <si>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</si>
  <si>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</si>
  <si>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</si>
  <si>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</si>
  <si>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</si>
  <si>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</si>
  <si>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</si>
  <si>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</si>
  <si>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</si>
  <si>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</si>
  <si>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</si>
  <si>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</si>
  <si>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</si>
  <si>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</si>
  <si>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</si>
  <si>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</si>
  <si>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</si>
  <si>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</si>
  <si>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</si>
  <si>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</si>
  <si>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</si>
  <si>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</si>
  <si>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</si>
  <si>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</si>
  <si>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</si>
  <si>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</si>
  <si>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</si>
  <si>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</si>
  <si>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</si>
  <si>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</si>
  <si>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</si>
  <si>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</si>
  <si>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</si>
  <si>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</si>
  <si>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</si>
  <si>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</si>
  <si>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</si>
  <si>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</si>
  <si>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</si>
  <si>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</si>
  <si>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</si>
  <si>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</si>
  <si>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</si>
  <si>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</si>
  <si>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</si>
  <si>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</si>
  <si>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</si>
  <si>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</si>
  <si>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</si>
  <si>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</si>
  <si>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</si>
  <si>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</si>
  <si>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</si>
  <si>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</si>
  <si>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</si>
  <si>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</si>
  <si>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</si>
  <si>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</si>
  <si>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</si>
  <si>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</si>
  <si>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</si>
  <si>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</si>
  <si>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</si>
  <si>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</si>
  <si>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</si>
  <si>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</si>
  <si>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</si>
  <si>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</si>
  <si>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</si>
  <si>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</si>
  <si>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</si>
  <si>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</si>
  <si>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</si>
  <si>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</si>
  <si>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</si>
  <si>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</si>
  <si>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</si>
  <si>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</si>
  <si>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</si>
  <si>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</si>
  <si>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</si>
  <si>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</si>
  <si>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</si>
  <si>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</si>
  <si>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</si>
  <si>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</si>
  <si>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</si>
  <si>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</si>
  <si>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</si>
  <si>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</si>
  <si>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</si>
  <si>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</si>
  <si>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</si>
  <si>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</si>
  <si>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</si>
  <si>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</si>
  <si>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</si>
  <si>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</si>
  <si>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</si>
  <si>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</si>
  <si>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</si>
  <si>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</si>
  <si>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</si>
  <si>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</si>
  <si>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</si>
  <si>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</si>
  <si>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</si>
  <si>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</si>
  <si>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</si>
  <si>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</si>
  <si>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</si>
  <si>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</si>
  <si>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</si>
  <si>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</si>
  <si>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</si>
  <si>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</si>
  <si>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</si>
  <si>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</si>
  <si>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</si>
  <si>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</si>
  <si>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</si>
  <si>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</si>
  <si>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</si>
  <si>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</si>
  <si>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</si>
  <si>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</si>
  <si>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</si>
  <si>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</si>
  <si>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</si>
  <si>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</si>
  <si>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</si>
  <si>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</si>
  <si>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</si>
  <si>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</si>
  <si>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</si>
  <si>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</si>
  <si>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</si>
  <si>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</si>
  <si>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</si>
  <si>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</si>
  <si>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</si>
  <si>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</si>
  <si>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</si>
  <si>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</si>
  <si>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</si>
  <si>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</si>
  <si>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</si>
  <si>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</si>
  <si>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</si>
  <si>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</si>
  <si>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</si>
  <si>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</si>
  <si>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</si>
  <si>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</si>
  <si>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</si>
  <si>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</si>
  <si>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</si>
  <si>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</si>
  <si>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</si>
  <si>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</si>
  <si>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</si>
  <si>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</si>
  <si>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</si>
  <si>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</si>
  <si>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</si>
  <si>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</si>
  <si>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</si>
  <si>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</si>
  <si>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</si>
  <si>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</si>
  <si>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</si>
  <si>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</si>
  <si>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</si>
  <si>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</si>
  <si>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</si>
  <si>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</si>
  <si>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</si>
  <si>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</si>
  <si>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</si>
  <si>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</si>
  <si>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</si>
  <si>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</si>
  <si>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</si>
  <si>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</si>
  <si>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</si>
  <si>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</si>
  <si>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</si>
  <si>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</si>
  <si>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</si>
  <si>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</si>
  <si>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</si>
  <si>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</si>
  <si>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</si>
  <si>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</si>
  <si>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</si>
  <si>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</si>
  <si>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</si>
  <si>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</si>
  <si>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</si>
  <si>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</si>
  <si>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</si>
  <si>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</si>
  <si>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</si>
  <si>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</si>
  <si>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</si>
  <si>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</si>
  <si>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</si>
  <si>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</si>
  <si>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</si>
  <si>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</si>
  <si>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</si>
  <si>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</si>
  <si>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</si>
  <si>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</si>
  <si>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</si>
  <si>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</si>
  <si>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</si>
  <si>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</si>
  <si>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</si>
  <si>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</si>
  <si>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</si>
  <si>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</si>
  <si>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</si>
  <si>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</si>
  <si>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</si>
  <si>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</si>
  <si>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</si>
  <si>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</si>
  <si>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</si>
  <si>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</si>
  <si>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</si>
  <si>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</si>
  <si>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</si>
  <si>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</si>
  <si>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</si>
  <si>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</si>
  <si>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</si>
  <si>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</si>
  <si>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</si>
  <si>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</si>
  <si>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</si>
  <si>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</si>
  <si>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</si>
  <si>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</si>
  <si>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</si>
  <si>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</si>
  <si>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</si>
  <si>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</si>
  <si>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</si>
  <si>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</si>
  <si>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</si>
  <si>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</si>
  <si>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</si>
  <si>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</si>
  <si>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</si>
  <si>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</si>
  <si>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</si>
  <si>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</si>
  <si>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</si>
  <si>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</si>
  <si>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</si>
  <si>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</si>
  <si>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</si>
  <si>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</si>
  <si>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</si>
  <si>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</si>
  <si>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</si>
  <si>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</si>
  <si>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</si>
  <si>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</si>
  <si>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</si>
  <si>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</si>
  <si>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</si>
  <si>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</si>
  <si>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</si>
  <si>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</si>
  <si>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</si>
  <si>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</si>
  <si>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</si>
  <si>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</si>
  <si>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</si>
  <si>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</si>
  <si>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</si>
  <si>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</si>
  <si>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</si>
  <si>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</si>
  <si>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</si>
  <si>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</si>
  <si>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</si>
  <si>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</si>
  <si>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</si>
  <si>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</si>
  <si>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</si>
  <si>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</si>
  <si>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</si>
  <si>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</si>
  <si>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</si>
  <si>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</si>
  <si>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</si>
  <si>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</si>
  <si>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</si>
  <si>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</si>
  <si>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</si>
  <si>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</si>
  <si>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</si>
  <si>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</si>
  <si>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</si>
  <si>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</si>
  <si>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</si>
  <si>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</si>
  <si>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</si>
  <si>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</si>
  <si>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</si>
  <si>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</si>
  <si>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</si>
  <si>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</si>
  <si>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</si>
  <si>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</si>
  <si>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</si>
  <si>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</si>
  <si>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</si>
  <si>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</si>
  <si>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</si>
  <si>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</si>
  <si>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</si>
  <si>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</si>
  <si>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</si>
  <si>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</si>
  <si>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</si>
  <si>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</si>
  <si>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</si>
  <si>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</si>
  <si>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</si>
  <si>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</si>
  <si>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</si>
  <si>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</si>
  <si>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</si>
  <si>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</si>
  <si>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</si>
  <si>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</si>
  <si>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</si>
  <si>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</si>
  <si>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</si>
  <si>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</si>
  <si>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</si>
  <si>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</si>
  <si>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</si>
  <si>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</si>
  <si>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</si>
  <si>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</si>
  <si>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</si>
  <si>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</si>
  <si>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</si>
  <si>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</si>
  <si>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</si>
  <si>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</si>
  <si>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</si>
  <si>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</si>
  <si>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</si>
  <si>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</si>
  <si>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</si>
  <si>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</si>
  <si>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</si>
  <si>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</si>
  <si>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</si>
  <si>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</si>
  <si>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</si>
  <si>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</si>
  <si>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</si>
  <si>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</si>
  <si>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</si>
  <si>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</si>
  <si>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</si>
  <si>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</si>
  <si>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</si>
  <si>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</si>
  <si>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</si>
  <si>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</si>
  <si>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</si>
  <si>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</si>
  <si>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</si>
  <si>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</si>
  <si>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</si>
  <si>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</si>
  <si>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</si>
  <si>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</si>
  <si>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</si>
  <si>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</si>
  <si>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</si>
  <si>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</si>
  <si>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</si>
  <si>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</si>
  <si>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</si>
  <si>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</si>
  <si>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</si>
  <si>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</si>
  <si>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</si>
  <si>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</si>
  <si>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</si>
  <si>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</si>
  <si>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</si>
  <si>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</si>
  <si>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</si>
  <si>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</si>
  <si>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</si>
  <si>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</si>
  <si>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</si>
  <si>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</si>
  <si>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</si>
  <si>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</si>
  <si>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</si>
  <si>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</si>
  <si>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</si>
  <si>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</si>
  <si>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</si>
  <si>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</si>
  <si>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</si>
  <si>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</si>
  <si>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</si>
  <si>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</si>
  <si>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</si>
  <si>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</si>
  <si>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</si>
  <si>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</si>
  <si>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</si>
  <si>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</si>
  <si>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</si>
  <si>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</si>
  <si>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</si>
  <si>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</si>
  <si>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</si>
  <si>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</si>
  <si>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</si>
  <si>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</si>
  <si>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</si>
  <si>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</si>
  <si>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</si>
  <si>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</si>
  <si>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</si>
  <si>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</si>
  <si>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</si>
  <si>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</si>
  <si>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</si>
  <si>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</si>
  <si>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</si>
  <si>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</si>
  <si>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</si>
  <si>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</si>
  <si>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</si>
  <si>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</si>
  <si>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</si>
  <si>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</si>
  <si>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</si>
  <si>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</si>
  <si>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</si>
  <si>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</si>
  <si>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</si>
  <si>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</si>
  <si>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</si>
  <si>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</si>
  <si>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</si>
  <si>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</si>
  <si>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</si>
  <si>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</si>
  <si>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</si>
  <si>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</si>
  <si>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</si>
  <si>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</si>
  <si>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</si>
  <si>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</si>
  <si>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</si>
  <si>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</si>
  <si>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</si>
  <si>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</si>
  <si>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</si>
  <si>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</si>
  <si>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</si>
  <si>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</si>
  <si>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</si>
  <si>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</si>
  <si>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</si>
  <si>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</si>
  <si>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</si>
  <si>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</si>
  <si>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</si>
  <si>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</si>
  <si>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</si>
  <si>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</si>
  <si>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</si>
  <si>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</si>
  <si>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</si>
  <si>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</si>
  <si>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</si>
  <si>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</si>
  <si>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</si>
  <si>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</si>
  <si>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</si>
  <si>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</si>
  <si>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</si>
  <si>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</si>
  <si>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</si>
  <si>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</si>
  <si>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</si>
  <si>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</si>
  <si>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</si>
  <si>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</si>
  <si>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</si>
  <si>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</si>
  <si>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</si>
  <si>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</si>
  <si>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</si>
  <si>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</si>
  <si>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</si>
  <si>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</si>
  <si>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</si>
  <si>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</si>
  <si>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</si>
  <si>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</si>
  <si>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</si>
  <si>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</si>
  <si>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</si>
  <si>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</si>
  <si>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</si>
  <si>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</si>
  <si>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</si>
  <si>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</si>
  <si>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</si>
  <si>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</si>
  <si>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</si>
  <si>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</si>
  <si>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</si>
  <si>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</si>
  <si>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</si>
  <si>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</si>
  <si>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</si>
  <si>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</si>
  <si>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</si>
  <si>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</si>
  <si>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</si>
  <si>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</si>
  <si>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</si>
  <si>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</si>
  <si>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</si>
  <si>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</si>
  <si>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</si>
  <si>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</si>
  <si>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</si>
  <si>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</si>
  <si>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</si>
  <si>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</si>
  <si>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</si>
  <si>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</si>
  <si>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</si>
  <si>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</si>
  <si>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</si>
  <si>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</si>
  <si>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</si>
  <si>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</si>
  <si>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</si>
  <si>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</si>
  <si>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</si>
  <si>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</si>
  <si>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</si>
  <si>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</si>
  <si>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</si>
  <si>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</si>
  <si>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</si>
  <si>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</si>
  <si>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</si>
  <si>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</si>
  <si>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</si>
  <si>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</si>
  <si>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</si>
  <si>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</si>
  <si>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</si>
  <si>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</si>
  <si>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</si>
  <si>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</si>
  <si>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</si>
  <si>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</si>
  <si>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</si>
  <si>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</si>
  <si>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</si>
  <si>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</si>
  <si>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</si>
  <si>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</si>
  <si>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</si>
  <si>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</si>
  <si>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</si>
  <si>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</si>
  <si>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</si>
  <si>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</si>
  <si>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</si>
  <si>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</si>
  <si>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</si>
  <si>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</si>
  <si>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</si>
  <si>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</si>
  <si>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</si>
  <si>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</si>
  <si>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</si>
  <si>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</si>
  <si>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</si>
  <si>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</si>
  <si>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</si>
  <si>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</si>
  <si>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</si>
  <si>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</si>
  <si>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</si>
  <si>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</si>
  <si>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</si>
  <si>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</si>
  <si>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</si>
  <si>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</si>
  <si>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</si>
  <si>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</si>
  <si>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</si>
  <si>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</si>
  <si>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</si>
  <si>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</si>
  <si>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</si>
  <si>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</si>
  <si>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</si>
  <si>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</si>
  <si>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</si>
  <si>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</si>
  <si>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</si>
  <si>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</si>
  <si>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</si>
  <si>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</si>
  <si>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</si>
  <si>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</si>
  <si>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</si>
  <si>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</si>
  <si>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</si>
  <si>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</si>
  <si>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</si>
  <si>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</si>
  <si>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</si>
  <si>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</si>
  <si>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</si>
  <si>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</si>
  <si>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</si>
  <si>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</si>
  <si>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</si>
  <si>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</si>
  <si>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</si>
  <si>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</si>
  <si>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</si>
  <si>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</si>
  <si>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</si>
  <si>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</si>
  <si>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</si>
  <si>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</si>
  <si>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</si>
  <si>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</si>
  <si>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</si>
  <si>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</si>
  <si>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</si>
  <si>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</si>
  <si>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</si>
  <si>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</si>
  <si>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</si>
  <si>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</si>
  <si>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</si>
  <si>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</si>
  <si>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</si>
  <si>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</si>
  <si>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</si>
  <si>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</si>
  <si>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</si>
  <si>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</si>
  <si>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</si>
  <si>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</si>
  <si>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</si>
  <si>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</si>
  <si>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</si>
  <si>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</si>
  <si>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</si>
  <si>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</si>
  <si>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</si>
  <si>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</si>
  <si>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</si>
  <si>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</si>
  <si>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</si>
  <si>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</si>
  <si>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</si>
  <si>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</si>
  <si>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</si>
  <si>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</si>
  <si>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</si>
  <si>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</si>
  <si>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</si>
  <si>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</si>
  <si>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</si>
  <si>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</si>
  <si>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</si>
  <si>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</si>
  <si>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</si>
  <si>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</si>
  <si>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</si>
  <si>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</si>
  <si>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</si>
  <si>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</si>
  <si>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</si>
  <si>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</si>
  <si>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</si>
  <si>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</si>
  <si>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</si>
  <si>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</si>
  <si>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</si>
  <si>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</si>
  <si>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</si>
  <si>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</si>
  <si>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</si>
  <si>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</si>
  <si>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</si>
  <si>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</si>
  <si>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</si>
  <si>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</si>
  <si>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</si>
  <si>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</si>
  <si>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</si>
  <si>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</si>
  <si>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</si>
  <si>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</si>
  <si>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</si>
  <si>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</si>
  <si>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</si>
  <si>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</si>
  <si>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</si>
  <si>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</si>
  <si>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</si>
  <si>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</si>
  <si>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</si>
  <si>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</si>
  <si>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</si>
  <si>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</si>
  <si>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</si>
  <si>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</si>
  <si>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</si>
  <si>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</si>
  <si>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</si>
  <si>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</si>
  <si>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</si>
  <si>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</si>
  <si>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</si>
  <si>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</si>
  <si>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</si>
  <si>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</si>
  <si>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</si>
  <si>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</si>
  <si>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</si>
  <si>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</si>
  <si>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</si>
  <si>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</si>
  <si>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</si>
  <si>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</si>
  <si>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</si>
  <si>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</si>
  <si>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</si>
  <si>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</si>
  <si>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</si>
  <si>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</si>
  <si>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</si>
  <si>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</si>
  <si>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</si>
  <si>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</si>
  <si>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</si>
  <si>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</si>
  <si>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</si>
  <si>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</si>
  <si>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</si>
  <si>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</si>
  <si>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</si>
  <si>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</si>
  <si>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</si>
  <si>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</si>
  <si>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</si>
  <si>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</si>
  <si>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</si>
  <si>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</si>
  <si>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</si>
  <si>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</si>
  <si>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</si>
  <si>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</si>
  <si>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</si>
  <si>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</si>
  <si>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</si>
  <si>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</si>
  <si>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</si>
  <si>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</si>
  <si>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</si>
  <si>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</si>
  <si>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</si>
  <si>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</si>
  <si>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</si>
  <si>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</si>
  <si>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</si>
  <si>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</si>
  <si>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</si>
  <si>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</si>
  <si>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</si>
  <si>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</si>
  <si>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</si>
  <si>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</si>
  <si>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</si>
  <si>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</si>
  <si>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</si>
  <si>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</si>
  <si>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</si>
  <si>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</si>
  <si>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</si>
  <si>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</si>
  <si>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</si>
  <si>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</si>
  <si>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</si>
  <si>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</si>
  <si>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</si>
  <si>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</si>
  <si>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</si>
  <si>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</si>
  <si>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</si>
  <si>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</si>
  <si>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</si>
  <si>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</si>
  <si>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</si>
  <si>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</si>
  <si>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</si>
  <si>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</si>
  <si>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</si>
  <si>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</si>
  <si>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</si>
  <si>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</si>
  <si>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</si>
  <si>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</si>
  <si>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</si>
  <si>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</si>
  <si>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</si>
  <si>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</si>
  <si>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</si>
  <si>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</si>
  <si>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</si>
  <si>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</si>
  <si>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</si>
  <si>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</si>
  <si>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</si>
  <si>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</si>
  <si>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</si>
  <si>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</si>
  <si>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</si>
  <si>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</si>
  <si>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</si>
  <si>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</si>
  <si>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</si>
  <si>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</si>
  <si>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</si>
  <si>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</si>
  <si>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</si>
  <si>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</si>
  <si>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</si>
  <si>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</si>
  <si>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</si>
  <si>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</si>
  <si>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</si>
  <si>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</si>
  <si>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</si>
  <si>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</si>
  <si>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</si>
  <si>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</si>
  <si>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</si>
  <si>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</si>
  <si>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</si>
  <si>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</si>
  <si>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</si>
  <si>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</si>
  <si>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</si>
  <si>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</si>
  <si>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</si>
  <si>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</si>
  <si>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</si>
  <si>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</si>
  <si>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</si>
  <si>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</si>
  <si>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</si>
  <si>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</si>
  <si>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</si>
  <si>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</si>
  <si>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</si>
  <si>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</si>
  <si>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</si>
  <si>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</si>
  <si>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</si>
  <si>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</si>
  <si>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</si>
  <si>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</si>
  <si>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</si>
  <si>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</si>
  <si>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</si>
  <si>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</si>
  <si>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</si>
  <si>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</si>
  <si>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</si>
  <si>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</si>
  <si>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</si>
  <si>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</si>
  <si>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</si>
  <si>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</si>
  <si>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</si>
  <si>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</si>
  <si>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</si>
  <si>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</si>
  <si>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</si>
  <si>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</si>
  <si>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</si>
  <si>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</si>
  <si>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</si>
  <si>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</si>
  <si>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</si>
  <si>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</si>
  <si>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</si>
  <si>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</si>
  <si>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</si>
  <si>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</si>
  <si>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</si>
  <si>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</si>
  <si>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</si>
  <si>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</si>
  <si>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</si>
  <si>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</si>
  <si>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</si>
  <si>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</si>
  <si>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</si>
  <si>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</si>
  <si>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</si>
  <si>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</si>
  <si>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</si>
  <si>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</si>
  <si>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</si>
  <si>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</si>
  <si>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</si>
  <si>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</si>
  <si>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</si>
  <si>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</si>
  <si>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</si>
  <si>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</si>
  <si>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</si>
  <si>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</si>
  <si>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</si>
  <si>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</si>
  <si>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</si>
  <si>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</si>
  <si>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</si>
  <si>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</si>
  <si>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</si>
  <si>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</si>
  <si>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</si>
  <si>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</si>
  <si>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</si>
  <si>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</si>
  <si>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</si>
  <si>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</si>
  <si>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</si>
  <si>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</si>
  <si>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</si>
  <si>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</si>
  <si>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</si>
  <si>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</si>
  <si>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</si>
  <si>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</si>
  <si>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</si>
  <si>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</si>
  <si>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</si>
  <si>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</si>
  <si>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</si>
  <si>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</si>
  <si>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</si>
  <si>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</si>
  <si>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</si>
  <si>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</si>
  <si>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</si>
  <si>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</si>
  <si>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</si>
  <si>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</si>
  <si>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</si>
  <si>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</si>
  <si>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</si>
  <si>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</si>
  <si>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</si>
  <si>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</si>
  <si>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</si>
  <si>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</si>
  <si>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</si>
  <si>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</si>
  <si>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</si>
  <si>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</si>
  <si>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</si>
  <si>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</si>
  <si>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</si>
  <si>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</si>
  <si>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</si>
  <si>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</si>
  <si>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</si>
  <si>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</si>
  <si>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</si>
  <si>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</si>
  <si>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</si>
  <si>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</si>
  <si>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</si>
  <si>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</si>
  <si>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</si>
  <si>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</si>
  <si>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</si>
  <si>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</si>
  <si>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</si>
  <si>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</si>
  <si>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</si>
  <si>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</si>
  <si>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</si>
  <si>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</si>
  <si>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</si>
  <si>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</si>
  <si>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</si>
  <si>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</si>
  <si>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</si>
  <si>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</si>
  <si>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</si>
  <si>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</si>
  <si>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</si>
  <si>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</si>
  <si>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</si>
  <si>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</si>
  <si>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</si>
  <si>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</si>
  <si>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</si>
  <si>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</si>
  <si>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</si>
  <si>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</si>
  <si>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</si>
  <si>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</si>
  <si>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</si>
  <si>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</si>
  <si>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</si>
  <si>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</si>
  <si>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</si>
  <si>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</si>
  <si>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</si>
  <si>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</si>
  <si>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</si>
  <si>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</si>
  <si>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</si>
  <si>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</si>
  <si>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</si>
  <si>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</si>
  <si>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</si>
  <si>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</si>
  <si>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</si>
  <si>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</si>
  <si>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</si>
  <si>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</si>
  <si>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</si>
  <si>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</si>
  <si>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</si>
  <si>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</si>
  <si>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</si>
  <si>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</si>
  <si>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</si>
  <si>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</si>
  <si>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</si>
  <si>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</si>
  <si>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</si>
  <si>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</si>
  <si>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</si>
  <si>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</si>
  <si>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</si>
  <si>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</si>
  <si>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</si>
  <si>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</si>
  <si>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</si>
  <si>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</si>
  <si>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</si>
  <si>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</si>
  <si>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</si>
  <si>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</si>
  <si>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</si>
  <si>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</si>
  <si>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</si>
  <si>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</si>
  <si>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</si>
  <si>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</si>
  <si>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</si>
  <si>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</si>
  <si>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</si>
  <si>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</si>
  <si>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</si>
  <si>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</si>
  <si>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</si>
  <si>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</si>
  <si>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</si>
  <si>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</si>
  <si>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</si>
  <si>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</si>
  <si>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</si>
  <si>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</si>
  <si>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</si>
  <si>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</si>
  <si>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</si>
  <si>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</si>
  <si>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</si>
  <si>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</si>
  <si>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</si>
  <si>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</si>
  <si>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</si>
  <si>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</si>
  <si>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</si>
  <si>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</si>
  <si>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</si>
  <si>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</si>
  <si>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</si>
  <si>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</si>
  <si>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</si>
  <si>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</si>
  <si>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</si>
  <si>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</si>
  <si>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</si>
  <si>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</si>
  <si>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</si>
  <si>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</si>
  <si>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</si>
  <si>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</si>
  <si>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</si>
  <si>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</si>
  <si>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</si>
  <si>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</si>
  <si>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</si>
  <si>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</si>
  <si>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</si>
  <si>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</si>
  <si>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</si>
  <si>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</si>
  <si>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</si>
  <si>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</si>
  <si>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</si>
  <si>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</si>
  <si>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</si>
  <si>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</si>
  <si>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</si>
  <si>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</si>
  <si>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</si>
  <si>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</si>
  <si>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</si>
  <si>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</si>
  <si>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</si>
  <si>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</si>
  <si>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</si>
  <si>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</si>
  <si>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</si>
  <si>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</si>
  <si>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</si>
  <si>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</si>
  <si>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</si>
  <si>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</si>
  <si>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</si>
  <si>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</si>
  <si>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</si>
  <si>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</si>
  <si>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</si>
  <si>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</si>
  <si>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</si>
  <si>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</si>
  <si>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</si>
  <si>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</si>
  <si>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</si>
  <si>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</si>
  <si>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</si>
  <si>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</si>
  <si>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</si>
  <si>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</si>
  <si>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</si>
  <si>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</si>
  <si>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</si>
  <si>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</si>
  <si>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</si>
  <si>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</si>
  <si>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</si>
  <si>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</si>
  <si>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</si>
  <si>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</si>
  <si>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</si>
  <si>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</si>
  <si>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</si>
  <si>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</si>
  <si>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</si>
  <si>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</si>
  <si>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</si>
  <si>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</si>
  <si>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</si>
  <si>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</si>
  <si>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</si>
  <si>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</si>
  <si>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</si>
  <si>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</si>
  <si>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</si>
  <si>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</si>
  <si>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</si>
  <si>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</si>
  <si>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</si>
  <si>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</si>
  <si>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</si>
  <si>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</si>
  <si>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</si>
  <si>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</si>
  <si>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</si>
  <si>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</si>
  <si>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</si>
  <si>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</si>
  <si>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</si>
  <si>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</si>
  <si>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</si>
  <si>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</si>
  <si>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</si>
  <si>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</si>
  <si>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</si>
  <si>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</si>
  <si>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</si>
  <si>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</si>
  <si>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</si>
  <si>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</si>
  <si>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</si>
  <si>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</si>
  <si>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</si>
  <si>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</si>
  <si>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</si>
  <si>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</si>
  <si>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</si>
  <si>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</si>
  <si>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</si>
  <si>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</si>
  <si>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</si>
  <si>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</si>
  <si>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</si>
  <si>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</si>
  <si>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</si>
  <si>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</si>
  <si>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</si>
  <si>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</si>
  <si>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</si>
  <si>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</si>
  <si>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</si>
  <si>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</si>
  <si>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</si>
  <si>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</si>
  <si>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</si>
  <si>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</si>
  <si>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</si>
  <si>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</si>
  <si>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</si>
  <si>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</si>
  <si>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</si>
  <si>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</si>
  <si>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</si>
  <si>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</si>
  <si>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</si>
  <si>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</si>
  <si>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</si>
  <si>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</si>
  <si>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</si>
  <si>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</si>
  <si>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</si>
  <si>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</si>
  <si>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</si>
  <si>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</si>
  <si>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</si>
  <si>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</si>
  <si>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</si>
  <si>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</si>
  <si>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</si>
  <si>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</si>
  <si>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</si>
  <si>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</si>
  <si>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</si>
  <si>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</si>
  <si>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</si>
  <si>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</si>
  <si>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</si>
  <si>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</si>
  <si>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</si>
  <si>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</si>
  <si>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</si>
  <si>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</si>
  <si>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</si>
  <si>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</si>
  <si>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</si>
  <si>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</si>
  <si>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</si>
  <si>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</si>
  <si>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</si>
  <si>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</si>
  <si>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</si>
  <si>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</si>
  <si>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</si>
  <si>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</si>
  <si>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</si>
  <si>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</si>
  <si>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</si>
  <si>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</si>
  <si>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</si>
  <si>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</si>
  <si>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</si>
  <si>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</si>
  <si>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</si>
  <si>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</si>
  <si>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</si>
  <si>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</si>
  <si>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</si>
  <si>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</si>
  <si>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</si>
  <si>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</si>
  <si>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</si>
  <si>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</si>
  <si>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</si>
  <si>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</si>
  <si>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</si>
  <si>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</si>
  <si>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</si>
  <si>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</si>
  <si>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</si>
  <si>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</si>
  <si>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</si>
  <si>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</si>
  <si>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</si>
  <si>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</si>
  <si>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</si>
  <si>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</si>
  <si>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</si>
  <si>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</si>
  <si>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</si>
  <si>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</si>
  <si>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</si>
  <si>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</si>
  <si>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</si>
  <si>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</si>
  <si>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</si>
  <si>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</si>
  <si>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</si>
  <si>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</si>
  <si>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</si>
  <si>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</si>
  <si>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</si>
  <si>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</si>
  <si>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</si>
  <si>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</si>
  <si>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</si>
  <si>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</si>
  <si>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</si>
  <si>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</si>
  <si>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</si>
  <si>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</si>
  <si>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</si>
  <si>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</si>
  <si>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</si>
  <si>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</si>
  <si>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</si>
  <si>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</si>
  <si>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</si>
  <si>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</si>
  <si>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</si>
  <si>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</si>
  <si>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</si>
  <si>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</si>
  <si>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</si>
  <si>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</si>
  <si>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</si>
  <si>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</si>
  <si>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</si>
  <si>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</si>
  <si>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</si>
  <si>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</si>
  <si>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</si>
  <si>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</si>
  <si>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</si>
  <si>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</si>
  <si>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</si>
  <si>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</si>
  <si>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</si>
  <si>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</si>
  <si>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</si>
  <si>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</si>
  <si>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</si>
  <si>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</si>
  <si>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</si>
  <si>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</si>
  <si>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</si>
  <si>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</si>
  <si>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</si>
  <si>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</si>
  <si>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</si>
  <si>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</si>
  <si>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</si>
  <si>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</si>
  <si>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</si>
  <si>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</si>
  <si>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</si>
  <si>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</si>
  <si>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</si>
  <si>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</si>
  <si>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</si>
  <si>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</si>
  <si>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</si>
  <si>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</si>
  <si>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</si>
  <si>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</si>
  <si>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</si>
  <si>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</si>
  <si>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</si>
  <si>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</si>
  <si>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</si>
  <si>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</si>
  <si>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</si>
  <si>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</si>
  <si>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</si>
  <si>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</si>
  <si>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</si>
  <si>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</si>
  <si>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</si>
  <si>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</si>
  <si>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</si>
  <si>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</si>
  <si>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</si>
  <si>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</si>
  <si>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</si>
  <si>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</si>
  <si>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</si>
  <si>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</si>
  <si>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</si>
  <si>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</si>
  <si>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</si>
  <si>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</si>
  <si>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</si>
  <si>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</si>
  <si>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</si>
  <si>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</si>
  <si>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</si>
  <si>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</si>
  <si>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</si>
  <si>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</si>
  <si>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</si>
  <si>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</si>
  <si>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</si>
  <si>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</si>
  <si>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</si>
  <si>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</si>
  <si>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</si>
  <si>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</si>
  <si>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</si>
  <si>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</si>
  <si>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</si>
  <si>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</si>
  <si>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</si>
  <si>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</si>
  <si>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</si>
  <si>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</si>
  <si>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</si>
  <si>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</si>
  <si>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</si>
  <si>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</si>
  <si>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</si>
  <si>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</si>
  <si>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</si>
  <si>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</si>
  <si>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</si>
  <si>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</si>
  <si>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</si>
  <si>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</si>
  <si>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</si>
  <si>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</si>
  <si>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</si>
  <si>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</si>
  <si>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</si>
  <si>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</si>
  <si>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</si>
  <si>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</si>
  <si>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</si>
  <si>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</si>
  <si>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</si>
  <si>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</si>
  <si>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</si>
  <si>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</si>
  <si>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</si>
  <si>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</si>
  <si>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</si>
  <si>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</si>
  <si>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</si>
  <si>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</si>
  <si>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</si>
  <si>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</si>
  <si>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</si>
  <si>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</si>
  <si>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</si>
  <si>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</si>
  <si>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</si>
  <si>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</si>
  <si>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</si>
  <si>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</si>
  <si>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</si>
  <si>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</si>
  <si>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</si>
  <si>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</si>
  <si>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</si>
  <si>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</si>
  <si>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</si>
  <si>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</si>
  <si>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</si>
  <si>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</si>
  <si>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</si>
  <si>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</si>
  <si>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</si>
  <si>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</si>
  <si>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</si>
  <si>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</si>
  <si>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</si>
  <si>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</si>
  <si>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</si>
  <si>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</si>
  <si>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</si>
  <si>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</si>
  <si>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</si>
  <si>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</si>
  <si>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</si>
  <si>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</si>
  <si>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</si>
  <si>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</si>
  <si>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</si>
  <si>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</si>
  <si>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</si>
  <si>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</si>
  <si>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</si>
  <si>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</si>
  <si>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</si>
  <si>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</si>
  <si>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</si>
  <si>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</si>
  <si>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</si>
  <si>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</si>
  <si>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</si>
  <si>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</si>
  <si>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</si>
  <si>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</si>
  <si>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</si>
  <si>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</si>
  <si>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</si>
  <si>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</si>
  <si>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</si>
  <si>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</si>
  <si>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</si>
  <si>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</si>
  <si>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</si>
  <si>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</si>
  <si>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</si>
  <si>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</si>
  <si>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</si>
  <si>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</si>
  <si>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</si>
  <si>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</si>
  <si>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</si>
  <si>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</si>
  <si>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</si>
  <si>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</si>
  <si>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</si>
  <si>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</si>
  <si>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</si>
  <si>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</si>
  <si>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</si>
  <si>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</si>
  <si>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</si>
  <si>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</si>
  <si>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</si>
  <si>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</si>
  <si>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</si>
  <si>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</si>
  <si>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</si>
  <si>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</si>
  <si>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</si>
  <si>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</si>
  <si>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</si>
  <si>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</si>
  <si>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</si>
  <si>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</si>
  <si>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</si>
  <si>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</si>
  <si>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</si>
  <si>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</si>
  <si>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</si>
  <si>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</si>
  <si>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</si>
  <si>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</si>
  <si>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</si>
  <si>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</si>
  <si>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</si>
  <si>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</si>
  <si>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</si>
  <si>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</si>
  <si>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</si>
  <si>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</si>
  <si>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</si>
  <si>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</si>
  <si>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</si>
  <si>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</si>
  <si>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</si>
  <si>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</si>
  <si>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</si>
  <si>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</si>
  <si>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</si>
  <si>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</si>
  <si>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</si>
  <si>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</si>
  <si>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</si>
  <si>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</si>
  <si>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</si>
  <si>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</si>
  <si>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</si>
  <si>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</si>
  <si>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</si>
  <si>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</si>
  <si>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</si>
  <si>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</si>
  <si>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</si>
  <si>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</si>
  <si>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</si>
  <si>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</si>
  <si>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</si>
  <si>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</si>
  <si>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</si>
  <si>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</si>
  <si>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</si>
  <si>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</si>
  <si>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</si>
  <si>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</si>
  <si>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</si>
  <si>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</si>
  <si>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</si>
  <si>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</si>
  <si>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</si>
  <si>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</si>
  <si>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</si>
  <si>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</si>
  <si>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</si>
  <si>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</si>
  <si>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</si>
  <si>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</si>
  <si>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</si>
  <si>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</si>
  <si>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</si>
  <si>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</si>
  <si>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</si>
  <si>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</si>
  <si>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</si>
  <si>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</si>
  <si>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</si>
  <si>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</si>
  <si>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</si>
  <si>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</si>
  <si>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</si>
  <si>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</si>
  <si>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</si>
  <si>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</si>
  <si>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</si>
  <si>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</si>
  <si>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</si>
  <si>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</si>
  <si>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</si>
  <si>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</si>
  <si>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</si>
  <si>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</si>
  <si>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</si>
  <si>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</si>
  <si>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</si>
  <si>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</si>
  <si>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</si>
  <si>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</si>
  <si>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</si>
  <si>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</si>
  <si>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</si>
  <si>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</si>
  <si>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</si>
  <si>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</si>
  <si>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</si>
  <si>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</si>
  <si>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</si>
  <si>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</si>
  <si>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</si>
  <si>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</si>
  <si>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</si>
  <si>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</si>
  <si>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</si>
  <si>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</si>
  <si>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</si>
  <si>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</si>
  <si>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</si>
  <si>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</si>
  <si>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</si>
  <si>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</si>
  <si>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</si>
  <si>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</si>
  <si>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</si>
  <si>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</si>
  <si>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</si>
  <si>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</si>
  <si>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</si>
  <si>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</si>
  <si>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</si>
  <si>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</si>
  <si>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</si>
  <si>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</si>
  <si>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</si>
  <si>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</si>
  <si>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</si>
  <si>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</si>
  <si>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</si>
  <si>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</si>
  <si>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</si>
  <si>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</si>
  <si>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</si>
  <si>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</si>
  <si>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</si>
  <si>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</si>
  <si>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</si>
  <si>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</si>
  <si>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</si>
  <si>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</si>
  <si>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</si>
  <si>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</si>
  <si>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</si>
  <si>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</si>
  <si>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</si>
  <si>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</si>
  <si>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</si>
  <si>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</si>
  <si>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</si>
  <si>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</si>
  <si>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</si>
  <si>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</si>
  <si>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</si>
  <si>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</si>
  <si>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</si>
  <si>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</si>
  <si>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</si>
  <si>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</si>
  <si>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</si>
  <si>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</si>
  <si>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</si>
  <si>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</si>
  <si>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</si>
  <si>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</si>
  <si>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</si>
  <si>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</si>
  <si>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</si>
  <si>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</si>
  <si>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</si>
  <si>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</si>
  <si>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</si>
  <si>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</si>
  <si>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</si>
  <si>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</si>
  <si>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</si>
  <si>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</si>
  <si>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</si>
  <si>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</si>
  <si>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</si>
  <si>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</si>
  <si>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</si>
  <si>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</si>
  <si>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</si>
  <si>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</si>
  <si>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</si>
  <si>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</si>
  <si>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</si>
  <si>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</si>
  <si>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</si>
  <si>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</si>
  <si>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</si>
  <si>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</si>
  <si>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</si>
  <si>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</si>
  <si>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</si>
  <si>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</si>
  <si>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</si>
  <si>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</si>
  <si>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</si>
  <si>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</si>
  <si>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</si>
  <si>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</si>
  <si>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</si>
  <si>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</si>
  <si>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</si>
  <si>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</si>
  <si>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</si>
  <si>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</si>
  <si>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</si>
  <si>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</si>
  <si>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</si>
  <si>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</si>
  <si>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</si>
  <si>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</si>
  <si>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</si>
  <si>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</si>
  <si>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</si>
  <si>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</si>
  <si>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</si>
  <si>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</si>
  <si>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</si>
  <si>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</si>
  <si>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</si>
  <si>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</si>
  <si>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</si>
  <si>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</si>
  <si>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</si>
  <si>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</si>
  <si>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</si>
  <si>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</si>
  <si>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</si>
  <si>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</si>
  <si>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</si>
  <si>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</si>
  <si>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</si>
  <si>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</si>
  <si>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</si>
  <si>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</si>
  <si>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</si>
  <si>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</si>
  <si>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</si>
  <si>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</si>
  <si>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</si>
  <si>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</si>
  <si>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</si>
  <si>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</si>
  <si>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</si>
  <si>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</si>
  <si>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</si>
  <si>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</si>
  <si>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</si>
  <si>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</si>
  <si>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</si>
  <si>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</si>
  <si>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</si>
  <si>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</si>
  <si>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</si>
  <si>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</si>
  <si>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</si>
  <si>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</si>
  <si>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</si>
  <si>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</si>
  <si>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</si>
  <si>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</si>
  <si>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</si>
  <si>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</si>
  <si>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</si>
  <si>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</si>
  <si>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</si>
  <si>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</si>
  <si>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</si>
  <si>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</si>
  <si>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</si>
  <si>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</si>
  <si>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</si>
  <si>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</si>
  <si>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</si>
  <si>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</si>
  <si>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</si>
  <si>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</si>
  <si>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</si>
  <si>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</si>
  <si>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</si>
  <si>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</si>
  <si>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</si>
  <si>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</si>
  <si>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</si>
  <si>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</si>
  <si>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</si>
  <si>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</si>
  <si>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</si>
  <si>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</si>
  <si>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</si>
  <si>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</si>
  <si>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</si>
  <si>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</si>
  <si>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</si>
  <si>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</si>
  <si>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</si>
  <si>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</si>
  <si>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</si>
  <si>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</si>
  <si>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</si>
  <si>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</si>
  <si>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</si>
  <si>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</si>
  <si>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</si>
  <si>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</si>
  <si>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</si>
  <si>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</si>
  <si>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</si>
  <si>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</si>
  <si>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</si>
  <si>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</si>
  <si>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</si>
  <si>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</si>
  <si>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</si>
  <si>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</si>
  <si>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</si>
  <si>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</si>
  <si>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</si>
  <si>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</si>
  <si>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</si>
  <si>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</si>
  <si>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</si>
  <si>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</si>
  <si>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</si>
  <si>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</si>
  <si>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</si>
  <si>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</si>
  <si>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</si>
  <si>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</si>
  <si>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</si>
  <si>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</si>
  <si>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</si>
  <si>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</si>
  <si>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</si>
  <si>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</si>
  <si>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</si>
  <si>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</si>
  <si>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</si>
  <si>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</si>
  <si>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</si>
  <si>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</si>
  <si>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</si>
  <si>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</si>
  <si>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</si>
  <si>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</si>
  <si>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</si>
  <si>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</si>
  <si>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</si>
  <si>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</si>
  <si>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</si>
  <si>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</si>
  <si>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</si>
  <si>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</si>
  <si>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</si>
  <si>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</si>
  <si>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</si>
  <si>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</si>
  <si>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</si>
  <si>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</si>
  <si>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</si>
  <si>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</si>
  <si>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</si>
  <si>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</si>
  <si>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</si>
  <si>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</si>
  <si>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</si>
  <si>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</si>
  <si>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</si>
  <si>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</si>
  <si>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</si>
  <si>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</si>
  <si>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</si>
  <si>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</si>
  <si>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</si>
  <si>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</si>
  <si>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</si>
  <si>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</si>
  <si>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</si>
  <si>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</si>
  <si>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</si>
  <si>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</si>
  <si>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</si>
  <si>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</si>
  <si>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</si>
  <si>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</si>
  <si>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</si>
  <si>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</si>
  <si>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</si>
  <si>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</si>
  <si>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</si>
  <si>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</si>
  <si>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</si>
  <si>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</si>
  <si>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</si>
  <si>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</si>
  <si>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</si>
  <si>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</si>
  <si>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</si>
  <si>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</si>
  <si>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</si>
  <si>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</si>
  <si>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</si>
  <si>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</si>
  <si>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</si>
  <si>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</si>
  <si>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</si>
  <si>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</si>
  <si>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</si>
  <si>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</si>
  <si>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</si>
  <si>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</si>
  <si>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</si>
  <si>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</si>
  <si>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</si>
  <si>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</si>
  <si>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</si>
  <si>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</si>
  <si>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</si>
  <si>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</si>
  <si>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</si>
  <si>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</si>
  <si>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</si>
  <si>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</si>
  <si>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</si>
  <si>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</si>
  <si>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</si>
  <si>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</si>
  <si>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</si>
  <si>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</si>
  <si>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</si>
  <si>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</si>
  <si>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</si>
  <si>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</si>
  <si>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</si>
  <si>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</si>
  <si>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</si>
  <si>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</si>
  <si>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</si>
  <si>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</si>
  <si>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</si>
  <si>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</si>
  <si>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</si>
  <si>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</si>
  <si>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</si>
  <si>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</si>
  <si>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</si>
  <si>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</si>
  <si>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</si>
  <si>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</si>
  <si>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</si>
  <si>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</si>
  <si>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</si>
  <si>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</si>
  <si>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</si>
  <si>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</si>
  <si>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</si>
  <si>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</si>
  <si>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</si>
  <si>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</si>
  <si>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</si>
  <si>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</si>
  <si>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</si>
  <si>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</si>
  <si>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</si>
  <si>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</si>
  <si>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</si>
  <si>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</si>
  <si>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</si>
  <si>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</si>
  <si>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</si>
  <si>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</si>
  <si>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</si>
  <si>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</si>
  <si>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</si>
  <si>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</si>
  <si>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</si>
  <si>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</si>
  <si>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</si>
  <si>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</si>
  <si>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</si>
  <si>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</si>
  <si>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</si>
  <si>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</si>
  <si>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</si>
  <si>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</si>
  <si>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</si>
  <si>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</si>
  <si>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</si>
  <si>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</si>
  <si>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</si>
  <si>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</si>
  <si>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</si>
  <si>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</si>
  <si>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</si>
  <si>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</si>
  <si>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</si>
  <si>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</si>
  <si>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</si>
  <si>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</si>
  <si>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</si>
  <si>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</si>
  <si>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</si>
  <si>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</si>
  <si>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</si>
  <si>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</si>
  <si>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</si>
  <si>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</si>
  <si>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</si>
  <si>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</si>
  <si>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</si>
  <si>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</si>
  <si>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</si>
  <si>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</si>
  <si>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</si>
  <si>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</si>
  <si>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</si>
  <si>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</si>
  <si>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</si>
  <si>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</si>
  <si>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</si>
  <si>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</si>
  <si>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</si>
  <si>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</si>
  <si>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</si>
  <si>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</si>
  <si>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</si>
  <si>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</si>
  <si>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</si>
  <si>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</si>
  <si>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</si>
  <si>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</si>
  <si>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</si>
  <si>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</si>
  <si>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</si>
  <si>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</si>
  <si>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</si>
  <si>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</si>
  <si>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</si>
  <si>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</si>
  <si>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</si>
  <si>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</si>
  <si>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</si>
  <si>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</si>
  <si>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</si>
  <si>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</si>
  <si>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</si>
  <si>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</si>
  <si>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</si>
  <si>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</si>
  <si>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</si>
  <si>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</si>
  <si>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</si>
  <si>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</si>
  <si>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</si>
  <si>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</si>
  <si>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</si>
  <si>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</si>
  <si>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</si>
  <si>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</si>
  <si>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</si>
  <si>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</si>
  <si>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</si>
  <si>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</si>
  <si>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</si>
  <si>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</si>
  <si>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</si>
  <si>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</si>
  <si>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</si>
  <si>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</si>
  <si>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</si>
  <si>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</si>
  <si>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</si>
  <si>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</si>
  <si>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</si>
  <si>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</si>
  <si>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</si>
  <si>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</si>
  <si>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</si>
  <si>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</si>
  <si>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</si>
  <si>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</si>
  <si>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</si>
  <si>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</si>
  <si>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</si>
  <si>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</si>
  <si>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</si>
  <si>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</si>
  <si>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</si>
  <si>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</si>
  <si>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</si>
  <si>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</si>
  <si>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</si>
  <si>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</si>
  <si>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</si>
  <si>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</si>
  <si>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</si>
  <si>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</si>
  <si>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</si>
  <si>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</si>
  <si>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</si>
  <si>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</si>
  <si>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</si>
  <si>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</si>
  <si>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</si>
  <si>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</si>
  <si>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</si>
  <si>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</si>
  <si>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</si>
  <si>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</si>
  <si>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</si>
  <si>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</si>
  <si>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</si>
  <si>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</si>
  <si>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</si>
  <si>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</si>
  <si>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</si>
  <si>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</si>
  <si>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</si>
  <si>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</si>
  <si>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</si>
  <si>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</si>
  <si>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</si>
  <si>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</si>
  <si>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</si>
  <si>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</si>
  <si>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</si>
  <si>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</si>
  <si>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</si>
  <si>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</si>
  <si>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</si>
  <si>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</si>
  <si>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</si>
  <si>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</si>
  <si>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</si>
  <si>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</si>
  <si>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</si>
  <si>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</si>
  <si>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</si>
  <si>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</si>
  <si>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</si>
  <si>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</si>
  <si>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</si>
  <si>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</si>
  <si>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</si>
  <si>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</si>
  <si>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</si>
  <si>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</si>
  <si>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</si>
  <si>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</si>
  <si>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</si>
  <si>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</si>
  <si>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</si>
  <si>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</si>
  <si>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</si>
  <si>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</si>
  <si>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</si>
  <si>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</si>
  <si>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</si>
  <si>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</si>
  <si>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</si>
  <si>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</si>
  <si>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</si>
  <si>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</si>
  <si>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</si>
  <si>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</si>
  <si>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</si>
  <si>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</si>
  <si>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</si>
  <si>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</si>
  <si>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</si>
  <si>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</si>
  <si>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</si>
  <si>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</si>
  <si>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</si>
  <si>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</si>
  <si>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</si>
  <si>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</si>
  <si>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</si>
  <si>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</si>
  <si>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</si>
  <si>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</si>
  <si>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</si>
  <si>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</si>
  <si>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</si>
  <si>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</si>
  <si>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</si>
  <si>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</si>
  <si>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</si>
  <si>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</si>
  <si>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</si>
  <si>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</si>
  <si>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</si>
  <si>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</si>
  <si>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</si>
  <si>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</si>
  <si>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</si>
  <si>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</si>
  <si>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</si>
  <si>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</si>
  <si>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</si>
  <si>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</si>
  <si>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</si>
  <si>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</si>
  <si>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</si>
  <si>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</si>
  <si>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</si>
  <si>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</si>
  <si>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</si>
  <si>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</si>
  <si>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</si>
  <si>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</si>
  <si>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</si>
  <si>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</si>
  <si>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</si>
  <si>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</si>
  <si>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</si>
  <si>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</si>
  <si>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</si>
  <si>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</si>
  <si>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</si>
  <si>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</si>
  <si>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</si>
  <si>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</si>
  <si>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</si>
  <si>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</si>
  <si>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</si>
  <si>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</si>
  <si>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</si>
  <si>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</si>
  <si>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</si>
  <si>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</si>
  <si>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</si>
  <si>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</si>
  <si>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</si>
  <si>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</si>
  <si>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</si>
  <si>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</si>
  <si>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</si>
  <si>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</si>
  <si>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</si>
  <si>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</si>
  <si>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</si>
  <si>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</si>
  <si>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</si>
  <si>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</si>
  <si>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</si>
  <si>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</si>
  <si>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</si>
  <si>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</si>
  <si>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</si>
  <si>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</si>
  <si>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</si>
  <si>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</si>
  <si>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</si>
  <si>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</si>
  <si>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</si>
  <si>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</si>
  <si>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</si>
  <si>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</si>
  <si>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</si>
  <si>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</si>
  <si>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</si>
  <si>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</si>
  <si>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</si>
  <si>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</si>
  <si>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</si>
  <si>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</si>
  <si>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</si>
  <si>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</si>
  <si>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</si>
  <si>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</si>
  <si>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</si>
  <si>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</si>
  <si>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</si>
  <si>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</si>
  <si>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</si>
  <si>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</si>
  <si>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</si>
  <si>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</si>
  <si>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</si>
  <si>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</si>
  <si>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</si>
  <si>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</si>
  <si>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</si>
  <si>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</si>
  <si>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</si>
  <si>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</si>
  <si>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</si>
  <si>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</si>
  <si>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</si>
  <si>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</si>
  <si>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</si>
  <si>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</si>
  <si>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</si>
  <si>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</si>
  <si>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</si>
  <si>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</si>
  <si>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</si>
  <si>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</si>
  <si>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</si>
  <si>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</si>
  <si>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</si>
  <si>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</si>
  <si>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</si>
  <si>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</si>
  <si>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</si>
  <si>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</si>
  <si>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</si>
  <si>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</si>
  <si>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</si>
  <si>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</si>
  <si>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</si>
  <si>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</si>
  <si>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</si>
  <si>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</si>
  <si>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</si>
  <si>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</si>
  <si>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</si>
  <si>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</si>
  <si>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</si>
  <si>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</si>
  <si>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</si>
  <si>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</si>
  <si>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</si>
  <si>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</si>
  <si>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</si>
  <si>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</si>
  <si>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</si>
  <si>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</si>
  <si>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</si>
  <si>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</si>
  <si>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</si>
  <si>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</si>
  <si>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</si>
  <si>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</si>
  <si>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</si>
  <si>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</si>
  <si>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</si>
  <si>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</si>
  <si>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</si>
  <si>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</si>
  <si>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</si>
  <si>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</si>
  <si>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</si>
  <si>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</si>
  <si>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</si>
  <si>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</si>
  <si>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</si>
  <si>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</si>
  <si>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</si>
  <si>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</si>
  <si>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</si>
  <si>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</si>
  <si>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</si>
  <si>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</si>
  <si>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</si>
  <si>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</si>
  <si>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</si>
  <si>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</si>
  <si>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</si>
  <si>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</si>
  <si>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</si>
  <si>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</si>
  <si>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</si>
  <si>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</si>
  <si>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</si>
  <si>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</si>
  <si>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</si>
  <si>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</si>
  <si>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</si>
  <si>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</si>
  <si>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</si>
  <si>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</si>
  <si>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</si>
  <si>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</si>
  <si>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</si>
  <si>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</si>
  <si>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</si>
  <si>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</si>
  <si>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</si>
  <si>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</si>
  <si>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</si>
  <si>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</si>
  <si>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</si>
  <si>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</si>
  <si>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</si>
  <si>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</si>
  <si>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</si>
  <si>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</si>
  <si>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</si>
  <si>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</si>
  <si>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</si>
  <si>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</si>
  <si>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</si>
  <si>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</si>
  <si>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</si>
  <si>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</si>
  <si>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</si>
  <si>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</si>
  <si>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</si>
  <si>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</si>
  <si>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</si>
  <si>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</si>
  <si>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</si>
  <si>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</si>
  <si>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</si>
  <si>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</si>
  <si>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</si>
  <si>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</si>
  <si>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</si>
  <si>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</si>
  <si>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</si>
  <si>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</si>
  <si>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</si>
  <si>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</si>
  <si>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</si>
  <si>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</si>
  <si>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</si>
  <si>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</si>
  <si>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</si>
  <si>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</si>
  <si>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</si>
  <si>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</si>
  <si>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</si>
  <si>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</si>
  <si>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</si>
  <si>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</si>
  <si>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</si>
  <si>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</si>
  <si>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</si>
  <si>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</si>
  <si>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</si>
  <si>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</si>
  <si>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</si>
  <si>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</si>
  <si>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</si>
  <si>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</si>
  <si>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</si>
  <si>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</si>
  <si>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</si>
  <si>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</si>
  <si>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</si>
  <si>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</si>
  <si>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</si>
  <si>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</si>
  <si>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</si>
  <si>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</si>
  <si>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</si>
  <si>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</si>
  <si>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</si>
  <si>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</si>
  <si>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</si>
  <si>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</si>
  <si>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</si>
  <si>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</si>
  <si>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</si>
  <si>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</si>
  <si>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</si>
  <si>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</si>
  <si>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</si>
  <si>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</si>
  <si>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</si>
  <si>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</si>
  <si>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</si>
  <si>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</si>
  <si>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</si>
  <si>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</si>
  <si>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</si>
  <si>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</si>
  <si>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</si>
  <si>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</si>
  <si>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</si>
  <si>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</si>
  <si>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</si>
  <si>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</si>
  <si>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</si>
  <si>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</si>
  <si>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</si>
  <si>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</si>
  <si>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</si>
  <si>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</si>
  <si>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</si>
  <si>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</si>
  <si>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</si>
  <si>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</si>
  <si>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</si>
  <si>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</si>
  <si>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</si>
  <si>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</si>
  <si>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</si>
  <si>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</si>
  <si>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</si>
  <si>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</si>
  <si>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</si>
  <si>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</si>
  <si>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</si>
  <si>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</si>
  <si>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</si>
  <si>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</si>
  <si>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</si>
  <si>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</si>
  <si>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</si>
  <si>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</si>
  <si>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</si>
  <si>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</si>
  <si>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</si>
  <si>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</si>
  <si>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</si>
  <si>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</si>
  <si>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</si>
  <si>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</si>
  <si>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</si>
  <si>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</si>
  <si>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</si>
  <si>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</si>
  <si>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</si>
  <si>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</si>
  <si>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</si>
  <si>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</si>
  <si>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</si>
  <si>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</si>
  <si>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</si>
  <si>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</si>
  <si>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</si>
  <si>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</si>
  <si>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</si>
  <si>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</si>
  <si>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</si>
  <si>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</si>
  <si>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</si>
  <si>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</si>
  <si>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</si>
  <si>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</si>
  <si>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</si>
  <si>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</si>
  <si>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</si>
  <si>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</si>
  <si>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</si>
  <si>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</si>
  <si>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</si>
  <si>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</si>
  <si>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</si>
  <si>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</si>
  <si>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</si>
  <si>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</si>
  <si>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</si>
  <si>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</si>
  <si>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</si>
  <si>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</si>
  <si>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</si>
  <si>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</si>
  <si>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</si>
  <si>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</si>
  <si>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</si>
  <si>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</si>
  <si>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</si>
  <si>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</si>
  <si>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</si>
  <si>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</si>
  <si>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</si>
  <si>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</si>
  <si>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</si>
  <si>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</si>
  <si>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</si>
  <si>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</si>
  <si>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</si>
  <si>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</si>
  <si>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</si>
  <si>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</si>
  <si>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</si>
  <si>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</si>
  <si>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</si>
  <si>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</si>
  <si>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</si>
  <si>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</si>
  <si>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</si>
  <si>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</si>
  <si>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</si>
  <si>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</si>
  <si>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</si>
  <si>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</si>
  <si>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</si>
  <si>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</si>
  <si>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</si>
  <si>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</si>
  <si>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</si>
  <si>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</si>
  <si>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</si>
  <si>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</si>
  <si>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</si>
  <si>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</si>
  <si>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</si>
  <si>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</si>
  <si>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</si>
  <si>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</si>
  <si>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</si>
  <si>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</si>
  <si>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</si>
  <si>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</si>
  <si>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</si>
  <si>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</si>
  <si>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</si>
  <si>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</si>
  <si>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</si>
  <si>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</si>
  <si>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</si>
  <si>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</si>
  <si>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</si>
  <si>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</si>
  <si>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</si>
  <si>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</si>
  <si>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</si>
  <si>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</si>
  <si>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</si>
  <si>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</si>
  <si>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</si>
  <si>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</si>
  <si>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</si>
  <si>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</si>
  <si>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</si>
  <si>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</si>
  <si>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</si>
  <si>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</si>
  <si>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</si>
  <si>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</si>
  <si>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</si>
  <si>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</si>
  <si>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</si>
  <si>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</si>
  <si>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</si>
  <si>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</si>
  <si>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</si>
  <si>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</si>
  <si>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</si>
  <si>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</si>
  <si>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</si>
  <si>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</si>
  <si>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</si>
  <si>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</si>
  <si>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</si>
  <si>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</si>
  <si>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</si>
  <si>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</si>
  <si>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</si>
  <si>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</si>
  <si>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</si>
  <si>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</si>
  <si>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</si>
  <si>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</si>
  <si>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</si>
  <si>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</si>
  <si>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</si>
  <si>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</si>
  <si>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</si>
  <si>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</si>
  <si>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</si>
  <si>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</si>
  <si>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</si>
  <si>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</si>
  <si>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</si>
  <si>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</si>
  <si>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</si>
  <si>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</si>
  <si>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</si>
  <si>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</si>
  <si>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</si>
  <si>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</si>
  <si>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</si>
  <si>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</si>
  <si>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</si>
  <si>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</si>
  <si>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</si>
  <si>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</si>
  <si>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</si>
  <si>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</si>
  <si>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</si>
  <si>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</si>
  <si>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</si>
  <si>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</si>
  <si>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</si>
  <si>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</si>
  <si>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</si>
  <si>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</si>
  <si>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</si>
  <si>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</si>
  <si>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</si>
  <si>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</si>
  <si>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</si>
  <si>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</si>
  <si>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</si>
  <si>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</si>
  <si>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</si>
  <si>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</si>
  <si>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</si>
  <si>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</si>
  <si>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</si>
  <si>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</si>
  <si>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</si>
  <si>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</si>
  <si>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</si>
  <si>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</si>
  <si>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</si>
  <si>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</si>
  <si>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</si>
  <si>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</si>
  <si>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</si>
  <si>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</si>
  <si>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</si>
  <si>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</si>
  <si>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</si>
  <si>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</si>
  <si>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</si>
  <si>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</si>
  <si>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</si>
  <si>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</si>
  <si>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</si>
  <si>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</si>
  <si>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</si>
  <si>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</si>
  <si>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</si>
  <si>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</si>
  <si>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</si>
  <si>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</si>
  <si>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</si>
  <si>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</si>
  <si>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</si>
  <si>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</si>
  <si>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</si>
  <si>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</si>
  <si>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</si>
  <si>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</si>
  <si>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</si>
  <si>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</si>
  <si>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</si>
  <si>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</si>
  <si>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</si>
  <si>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</si>
  <si>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</si>
  <si>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</si>
  <si>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</si>
  <si>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</si>
  <si>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</si>
  <si>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</si>
  <si>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</si>
  <si>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</si>
  <si>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</si>
  <si>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</si>
  <si>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</si>
  <si>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</si>
  <si>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</si>
  <si>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</si>
  <si>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</si>
  <si>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</si>
  <si>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</si>
  <si>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</si>
  <si>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</si>
  <si>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</si>
  <si>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</si>
  <si>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</si>
  <si>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</si>
  <si>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</si>
  <si>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</si>
  <si>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</si>
  <si>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</si>
  <si>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</si>
  <si>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</si>
  <si>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</si>
  <si>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</si>
  <si>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</si>
  <si>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</si>
  <si>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</si>
  <si>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</si>
  <si>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</si>
  <si>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</si>
  <si>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</si>
  <si>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</si>
  <si>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</si>
  <si>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</si>
  <si>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</si>
  <si>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</si>
  <si>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</si>
  <si>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</si>
  <si>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</si>
  <si>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</si>
  <si>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</si>
  <si>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</si>
  <si>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</si>
  <si>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</si>
  <si>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</si>
  <si>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</si>
  <si>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</si>
  <si>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</si>
  <si>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</si>
  <si>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</si>
  <si>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</si>
  <si>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</si>
  <si>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</si>
  <si>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</si>
  <si>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</si>
  <si>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</si>
  <si>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</si>
  <si>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</si>
  <si>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</si>
  <si>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</si>
  <si>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</si>
  <si>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</si>
  <si>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</si>
  <si>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</si>
  <si>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</si>
  <si>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</si>
  <si>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</si>
  <si>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</si>
  <si>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</si>
  <si>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</si>
  <si>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</si>
  <si>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</si>
  <si>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</si>
  <si>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</si>
  <si>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</si>
  <si>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</si>
  <si>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</si>
  <si>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</si>
  <si>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</si>
  <si>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</si>
  <si>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</si>
  <si>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</si>
  <si>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</si>
  <si>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</si>
  <si>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</si>
  <si>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</si>
  <si>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</si>
  <si>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</si>
  <si>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</si>
  <si>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</si>
  <si>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</si>
  <si>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</si>
  <si>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</si>
  <si>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</si>
  <si>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</si>
  <si>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</si>
  <si>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</si>
  <si>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</si>
  <si>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</si>
  <si>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</si>
  <si>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</si>
  <si>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</si>
  <si>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</si>
  <si>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</si>
  <si>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</si>
  <si>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</si>
  <si>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</si>
  <si>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</si>
  <si>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</si>
  <si>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</si>
  <si>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</si>
  <si>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</si>
  <si>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</si>
  <si>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</si>
  <si>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</si>
  <si>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</si>
  <si>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</si>
  <si>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</si>
  <si>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</si>
  <si>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</si>
  <si>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</si>
  <si>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</si>
  <si>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</si>
  <si>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</si>
  <si>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</si>
  <si>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</si>
  <si>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</si>
  <si>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</si>
  <si>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</si>
  <si>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</si>
  <si>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</si>
  <si>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</si>
  <si>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</si>
  <si>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</si>
  <si>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</si>
  <si>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</si>
  <si>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</si>
  <si>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</si>
  <si>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</si>
  <si>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</si>
  <si>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</si>
  <si>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</si>
  <si>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</si>
  <si>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</si>
  <si>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</si>
  <si>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</si>
  <si>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</si>
  <si>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</si>
  <si>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</si>
  <si>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</si>
  <si>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</si>
  <si>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</si>
  <si>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</si>
  <si>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</si>
  <si>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</si>
  <si>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</si>
  <si>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</si>
  <si>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</si>
  <si>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</si>
  <si>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</si>
  <si>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</si>
  <si>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</si>
  <si>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</si>
  <si>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</si>
  <si>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</si>
  <si>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</si>
  <si>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</si>
  <si>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</si>
  <si>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</si>
  <si>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</si>
  <si>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</si>
  <si>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</si>
  <si>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</si>
  <si>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</si>
  <si>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</si>
  <si>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</si>
  <si>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</si>
  <si>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</si>
  <si>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</si>
  <si>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</si>
  <si>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</si>
  <si>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</si>
  <si>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</si>
  <si>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</si>
  <si>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</si>
  <si>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</si>
  <si>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</si>
  <si>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</si>
  <si>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</si>
  <si>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</si>
  <si>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</si>
  <si>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</si>
  <si>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</si>
  <si>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</si>
  <si>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</si>
  <si>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</si>
  <si>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</si>
  <si>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</si>
  <si>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</si>
  <si>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</si>
  <si>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</si>
  <si>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</si>
  <si>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</si>
  <si>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</si>
  <si>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</si>
  <si>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</si>
  <si>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</si>
  <si>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</si>
  <si>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</si>
  <si>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</si>
  <si>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</si>
  <si>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</si>
  <si>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</si>
  <si>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</si>
  <si>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</si>
  <si>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</si>
  <si>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</si>
  <si>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</si>
  <si>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</si>
  <si>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</si>
  <si>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</si>
  <si>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</si>
  <si>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</si>
  <si>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</si>
  <si>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</si>
  <si>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</si>
  <si>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</si>
  <si>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</si>
  <si>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</si>
  <si>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</si>
  <si>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</si>
  <si>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</si>
  <si>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</si>
  <si>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</si>
  <si>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</si>
  <si>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</si>
  <si>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</si>
  <si>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</si>
  <si>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</si>
  <si>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</si>
  <si>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</si>
  <si>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</si>
  <si>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</si>
  <si>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</si>
  <si>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</si>
  <si>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</si>
  <si>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</si>
  <si>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</si>
  <si>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</si>
  <si>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</si>
  <si>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</si>
  <si>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</si>
  <si>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</si>
  <si>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</si>
  <si>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</si>
  <si>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</si>
  <si>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</si>
  <si>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</si>
  <si>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</si>
  <si>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</si>
  <si>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</si>
  <si>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</si>
  <si>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</si>
  <si>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</si>
  <si>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</si>
  <si>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</si>
  <si>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</si>
  <si>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</si>
  <si>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</si>
  <si>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</si>
  <si>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</si>
  <si>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</si>
  <si>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</si>
  <si>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</si>
  <si>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</si>
  <si>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</si>
  <si>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</si>
  <si>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</si>
  <si>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</si>
  <si>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</si>
  <si>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</si>
  <si>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</si>
  <si>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</si>
  <si>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</si>
  <si>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</si>
  <si>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</si>
  <si>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</si>
  <si>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</si>
  <si>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</si>
  <si>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</si>
  <si>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</si>
  <si>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</si>
  <si>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</si>
  <si>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</si>
  <si>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</si>
  <si>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</si>
  <si>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</si>
  <si>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</si>
  <si>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</si>
  <si>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</si>
  <si>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</si>
  <si>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</si>
  <si>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</si>
  <si>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</si>
  <si>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</si>
  <si>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</si>
  <si>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</si>
  <si>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</si>
  <si>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</si>
  <si>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</si>
  <si>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</si>
  <si>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</si>
  <si>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</si>
  <si>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</si>
  <si>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</si>
  <si>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</si>
  <si>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</si>
  <si>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</si>
  <si>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</si>
  <si>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</si>
  <si>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</si>
  <si>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</si>
  <si>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</si>
  <si>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</si>
  <si>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</si>
  <si>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</si>
  <si>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</si>
  <si>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</si>
  <si>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</si>
  <si>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</si>
  <si>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</si>
  <si>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</si>
  <si>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</si>
  <si>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</si>
  <si>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</si>
  <si>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</si>
  <si>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</si>
  <si>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</si>
  <si>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</si>
  <si>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</si>
  <si>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</si>
  <si>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</si>
  <si>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</si>
  <si>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</si>
  <si>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</si>
  <si>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</si>
  <si>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</si>
  <si>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</si>
  <si>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</si>
  <si>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</si>
  <si>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</si>
  <si>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</si>
  <si>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</si>
  <si>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</si>
  <si>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</si>
  <si>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</si>
  <si>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</si>
  <si>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</si>
  <si>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</si>
  <si>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</si>
  <si>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</si>
  <si>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</si>
  <si>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</si>
  <si>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</si>
  <si>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</si>
  <si>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</si>
  <si>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</si>
  <si>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</si>
  <si>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</si>
  <si>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</si>
  <si>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</si>
  <si>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</si>
  <si>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</si>
  <si>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</si>
  <si>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</si>
  <si>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</si>
  <si>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</si>
  <si>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</si>
  <si>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</si>
  <si>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</si>
  <si>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</si>
  <si>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</si>
  <si>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</si>
  <si>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</si>
  <si>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</si>
  <si>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</si>
  <si>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</si>
  <si>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</si>
  <si>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</si>
  <si>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</si>
  <si>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</si>
  <si>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</si>
  <si>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</si>
  <si>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</si>
  <si>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</si>
  <si>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</si>
  <si>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</si>
  <si>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</si>
  <si>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</si>
  <si>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</si>
  <si>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</si>
  <si>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</si>
  <si>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</si>
  <si>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</si>
  <si>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</si>
  <si>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</si>
  <si>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</si>
  <si>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</si>
  <si>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</si>
  <si>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</si>
  <si>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</si>
  <si>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</si>
  <si>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</si>
  <si>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</si>
  <si>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</si>
  <si>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</si>
  <si>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</si>
  <si>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</si>
  <si>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</si>
  <si>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</si>
  <si>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</si>
  <si>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</si>
  <si>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</si>
  <si>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</si>
  <si>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</si>
  <si>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</si>
  <si>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</si>
  <si>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</si>
  <si>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</si>
  <si>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</si>
  <si>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</si>
  <si>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</si>
  <si>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</si>
  <si>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</si>
  <si>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</si>
  <si>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</si>
  <si>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</si>
  <si>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</si>
  <si>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</si>
  <si>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</si>
  <si>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</si>
  <si>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</si>
  <si>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</si>
  <si>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</si>
  <si>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</si>
  <si>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</si>
  <si>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</si>
  <si>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</si>
  <si>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</si>
  <si>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</si>
  <si>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</si>
  <si>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</si>
  <si>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</si>
  <si>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</si>
  <si>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</si>
  <si>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</si>
  <si>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</si>
  <si>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</si>
  <si>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</si>
  <si>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</si>
  <si>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</si>
  <si>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</si>
  <si>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</si>
  <si>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</si>
  <si>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</si>
  <si>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</si>
  <si>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</si>
  <si>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</si>
  <si>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</si>
  <si>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</si>
  <si>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</si>
  <si>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</si>
  <si>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</si>
  <si>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</si>
  <si>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</si>
  <si>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</si>
  <si>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</si>
  <si>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</si>
  <si>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</si>
  <si>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</si>
  <si>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</si>
  <si>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</si>
  <si>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</si>
  <si>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</si>
  <si>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</si>
  <si>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</si>
  <si>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</si>
  <si>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</si>
  <si>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</si>
  <si>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</si>
  <si>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</si>
  <si>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</si>
  <si>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</si>
  <si>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</si>
  <si>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</si>
  <si>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</si>
  <si>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</si>
  <si>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</si>
  <si>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</si>
  <si>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</si>
  <si>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</si>
  <si>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</si>
  <si>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</si>
  <si>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</si>
  <si>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</si>
  <si>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</si>
  <si>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</si>
  <si>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</si>
  <si>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</si>
  <si>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</si>
  <si>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</si>
  <si>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</si>
  <si>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</si>
  <si>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</si>
  <si>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</si>
  <si>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</si>
  <si>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</si>
  <si>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</si>
  <si>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</si>
  <si>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</si>
  <si>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</si>
  <si>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</si>
  <si>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</si>
  <si>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</si>
  <si>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</si>
  <si>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</si>
  <si>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</si>
  <si>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</si>
  <si>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</si>
  <si>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</si>
  <si>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</si>
  <si>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</si>
  <si>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</si>
  <si>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</si>
  <si>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</si>
  <si>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</si>
  <si>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</si>
  <si>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</si>
  <si>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</si>
  <si>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</si>
  <si>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</si>
  <si>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</si>
  <si>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</si>
  <si>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</si>
  <si>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</si>
  <si>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</si>
  <si>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</si>
  <si>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</si>
  <si>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</si>
  <si>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</si>
  <si>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</si>
  <si>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</si>
  <si>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</si>
  <si>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</si>
  <si>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</si>
  <si>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</si>
  <si>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</si>
  <si>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</si>
  <si>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</si>
  <si>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</si>
  <si>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</si>
  <si>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</si>
  <si>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</si>
  <si>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</si>
  <si>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</si>
  <si>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</si>
  <si>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</si>
  <si>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</si>
  <si>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</si>
  <si>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</si>
  <si>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</si>
  <si>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</si>
  <si>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</si>
  <si>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</si>
  <si>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</si>
  <si>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</si>
  <si>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</si>
  <si>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</si>
  <si>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</si>
  <si>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</si>
  <si>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</si>
  <si>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</si>
  <si>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</si>
  <si>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</si>
  <si>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</si>
  <si>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</si>
  <si>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</si>
  <si>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</si>
  <si>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</si>
  <si>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</si>
  <si>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</si>
  <si>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</si>
  <si>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</si>
  <si>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</si>
  <si>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</si>
  <si>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</si>
  <si>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</si>
  <si>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</si>
  <si>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</si>
  <si>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</si>
  <si>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</si>
  <si>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</si>
  <si>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</si>
  <si>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</si>
  <si>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</si>
  <si>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</si>
  <si>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</si>
  <si>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</si>
  <si>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</si>
  <si>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</si>
  <si>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</si>
  <si>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</si>
  <si>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</si>
  <si>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</si>
  <si>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</si>
  <si>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</si>
  <si>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</si>
  <si>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</si>
  <si>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</si>
  <si>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</si>
  <si>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</si>
  <si>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</si>
  <si>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</si>
  <si>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</si>
  <si>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</si>
  <si>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</si>
  <si>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</si>
  <si>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</si>
  <si>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</si>
  <si>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</si>
  <si>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</si>
  <si>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</si>
  <si>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</si>
  <si>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</si>
  <si>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</si>
  <si>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</si>
  <si>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</si>
  <si>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</si>
  <si>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</si>
  <si>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</si>
  <si>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</si>
  <si>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</si>
  <si>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</si>
  <si>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</si>
  <si>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</si>
  <si>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</si>
  <si>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</si>
  <si>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</si>
  <si>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</si>
  <si>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</si>
  <si>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</si>
  <si>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</si>
  <si>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</si>
  <si>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</si>
  <si>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</si>
  <si>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</si>
  <si>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</si>
  <si>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</si>
  <si>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</si>
  <si>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</si>
  <si>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</si>
  <si>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</si>
  <si>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</si>
  <si>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</si>
  <si>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</si>
  <si>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</si>
  <si>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</si>
  <si>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</si>
  <si>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</si>
  <si>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</si>
  <si>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</si>
  <si>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</si>
  <si>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</si>
  <si>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</si>
  <si>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</si>
  <si>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</si>
  <si>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</si>
  <si>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</si>
  <si>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</si>
  <si>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</si>
  <si>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</si>
  <si>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</si>
  <si>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</si>
  <si>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</si>
  <si>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</si>
  <si>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</si>
  <si>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</si>
  <si>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</si>
  <si>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</si>
  <si>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</si>
  <si>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</si>
  <si>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</si>
  <si>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</si>
  <si>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</si>
  <si>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</si>
  <si>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</si>
  <si>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</si>
  <si>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</si>
  <si>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</si>
  <si>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</si>
  <si>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</si>
  <si>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</si>
  <si>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</si>
  <si>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</si>
  <si>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</si>
  <si>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</si>
  <si>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</si>
  <si>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</si>
  <si>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</si>
  <si>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</si>
  <si>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</si>
  <si>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</si>
  <si>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</si>
  <si>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</si>
  <si>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</si>
  <si>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</si>
  <si>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</si>
  <si>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</si>
  <si>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</si>
  <si>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</si>
  <si>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</si>
  <si>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</si>
  <si>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</si>
  <si>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</si>
  <si>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</si>
  <si>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</si>
  <si>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</si>
  <si>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</si>
  <si>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</si>
  <si>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</si>
  <si>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</si>
  <si>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</si>
  <si>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</si>
  <si>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</si>
  <si>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</si>
  <si>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</si>
  <si>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</si>
  <si>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</si>
  <si>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</si>
  <si>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</si>
  <si>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</si>
  <si>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</si>
  <si>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</si>
  <si>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</si>
  <si>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</si>
  <si>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</si>
  <si>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</si>
  <si>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</si>
  <si>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</si>
  <si>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</si>
  <si>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</si>
  <si>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</si>
  <si>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</si>
  <si>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</si>
  <si>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</si>
  <si>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</si>
  <si>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</si>
  <si>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</si>
  <si>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</si>
  <si>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</si>
  <si>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</si>
  <si>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</si>
  <si>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</si>
  <si>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</si>
  <si>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</si>
  <si>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</si>
  <si>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</si>
  <si>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</si>
  <si>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</si>
  <si>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</si>
  <si>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</si>
  <si>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</si>
  <si>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</si>
  <si>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</si>
  <si>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</si>
  <si>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</si>
  <si>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</si>
  <si>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</si>
  <si>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</si>
  <si>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</si>
  <si>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</si>
  <si>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</si>
  <si>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</si>
  <si>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</si>
  <si>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</si>
  <si>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</si>
  <si>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</si>
  <si>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</si>
  <si>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</si>
  <si>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</si>
  <si>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</si>
  <si>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</si>
  <si>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</si>
  <si>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</si>
  <si>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</si>
  <si>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</si>
  <si>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</si>
  <si>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</si>
  <si>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</si>
  <si>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</si>
  <si>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</si>
  <si>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</si>
  <si>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</si>
  <si>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</si>
  <si>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</si>
  <si>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</si>
  <si>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</si>
  <si>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</si>
  <si>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</si>
  <si>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</si>
  <si>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</si>
  <si>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</si>
  <si>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</si>
  <si>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</si>
  <si>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</si>
  <si>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</si>
  <si>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</si>
  <si>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</si>
  <si>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</si>
  <si>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</si>
  <si>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</si>
  <si>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</si>
  <si>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</si>
  <si>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</si>
  <si>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</si>
  <si>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</si>
  <si>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</si>
  <si>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</si>
  <si>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</si>
  <si>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</si>
  <si>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</si>
  <si>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</si>
  <si>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</si>
  <si>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</si>
  <si>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</si>
  <si>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</si>
  <si>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</si>
  <si>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</si>
  <si>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</si>
  <si>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</si>
  <si>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</si>
  <si>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</si>
  <si>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</si>
  <si>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</si>
  <si>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</si>
  <si>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</si>
  <si>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</si>
  <si>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</si>
  <si>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</si>
  <si>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</si>
  <si>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</si>
  <si>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</si>
  <si>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</si>
  <si>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</si>
  <si>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</si>
  <si>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</si>
  <si>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</si>
  <si>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</si>
  <si>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</si>
  <si>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</si>
  <si>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</si>
  <si>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</si>
  <si>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</si>
  <si>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</si>
  <si>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</si>
  <si>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</si>
  <si>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</si>
  <si>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</si>
  <si>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</si>
  <si>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</si>
  <si>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</si>
  <si>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</si>
  <si>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</si>
  <si>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</si>
  <si>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</si>
  <si>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</si>
  <si>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</si>
  <si>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</si>
  <si>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</si>
  <si>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</si>
  <si>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</si>
  <si>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</si>
  <si>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</si>
  <si>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</si>
  <si>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</si>
  <si>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</si>
  <si>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</si>
  <si>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</si>
  <si>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</si>
  <si>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</si>
  <si>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</si>
  <si>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</si>
  <si>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</si>
  <si>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</si>
  <si>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</si>
  <si>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</si>
  <si>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</si>
  <si>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</si>
  <si>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</si>
  <si>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</si>
  <si>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</si>
  <si>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</si>
  <si>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</si>
  <si>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</si>
  <si>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</si>
  <si>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</si>
  <si>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</si>
  <si>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</si>
  <si>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</si>
  <si>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</si>
  <si>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</si>
  <si>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</si>
  <si>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</si>
  <si>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</si>
  <si>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</si>
  <si>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</si>
  <si>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</si>
  <si>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</si>
  <si>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</si>
  <si>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</si>
  <si>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</si>
  <si>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</si>
  <si>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</si>
  <si>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</si>
  <si>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</si>
  <si>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</si>
  <si>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</si>
  <si>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</si>
  <si>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</si>
  <si>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</si>
  <si>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</si>
  <si>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</si>
  <si>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</si>
  <si>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</si>
  <si>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</si>
  <si>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</si>
  <si>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</si>
  <si>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</si>
  <si>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</si>
  <si>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</si>
  <si>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</si>
  <si>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</si>
  <si>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</si>
  <si>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</si>
  <si>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</si>
  <si>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</si>
  <si>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</si>
  <si>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</si>
  <si>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</si>
  <si>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</si>
  <si>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</si>
  <si>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</si>
  <si>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</si>
  <si>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</si>
  <si>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</si>
  <si>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</si>
  <si>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</si>
  <si>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</si>
  <si>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</si>
  <si>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</si>
  <si>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</si>
  <si>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</si>
  <si>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</si>
  <si>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</si>
  <si>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</si>
  <si>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</si>
  <si>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</si>
  <si>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</si>
  <si>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</si>
  <si>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</si>
  <si>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</si>
  <si>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</si>
  <si>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</si>
  <si>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</si>
  <si>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</si>
  <si>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</si>
  <si>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</si>
  <si>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</si>
  <si>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</si>
  <si>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</si>
  <si>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</si>
  <si>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</si>
  <si>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</si>
  <si>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</si>
  <si>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</si>
  <si>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</si>
  <si>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</si>
  <si>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</si>
  <si>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</si>
  <si>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</si>
  <si>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</si>
  <si>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</si>
  <si>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</si>
  <si>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</si>
  <si>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</si>
  <si>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</si>
  <si>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</si>
  <si>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</si>
  <si>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</si>
  <si>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</si>
  <si>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</si>
  <si>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</si>
  <si>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</si>
  <si>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</si>
  <si>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</si>
  <si>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</si>
  <si>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</si>
  <si>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</si>
  <si>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</si>
  <si>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</si>
  <si>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</si>
  <si>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</si>
  <si>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</si>
  <si>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</si>
  <si>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</si>
  <si>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</si>
  <si>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</si>
  <si>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</si>
  <si>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</si>
  <si>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</si>
  <si>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</si>
  <si>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</si>
  <si>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</si>
  <si>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</si>
  <si>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</si>
  <si>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</si>
  <si>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</si>
  <si>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</si>
  <si>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</si>
  <si>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</si>
  <si>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</si>
  <si>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</si>
  <si>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</si>
  <si>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</si>
  <si>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</si>
  <si>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</si>
  <si>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</si>
  <si>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</si>
  <si>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</si>
  <si>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</si>
  <si>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</si>
  <si>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</si>
  <si>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</si>
  <si>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</si>
  <si>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</si>
  <si>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</si>
  <si>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</si>
  <si>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</si>
  <si>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</si>
  <si>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</si>
  <si>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</si>
  <si>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</si>
  <si>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</si>
  <si>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</si>
  <si>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</si>
  <si>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</si>
  <si>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</si>
  <si>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</si>
  <si>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</si>
  <si>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</si>
  <si>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</si>
  <si>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</si>
  <si>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</si>
  <si>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</si>
  <si>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</si>
  <si>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</si>
  <si>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</si>
  <si>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</si>
  <si>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</si>
  <si>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</si>
  <si>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</si>
  <si>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</si>
  <si>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</si>
  <si>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</si>
  <si>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</si>
  <si>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</si>
  <si>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</si>
  <si>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</si>
  <si>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</si>
  <si>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</si>
  <si>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</si>
  <si>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</si>
  <si>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</si>
  <si>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</si>
  <si>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</si>
  <si>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</si>
  <si>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</si>
  <si>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</si>
  <si>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</si>
  <si>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</si>
  <si>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</si>
  <si>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</si>
  <si>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</si>
  <si>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</si>
  <si>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</si>
  <si>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</si>
  <si>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</si>
  <si>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</si>
  <si>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</si>
  <si>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</si>
  <si>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</si>
  <si>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</si>
  <si>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</si>
  <si>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</si>
  <si>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</si>
  <si>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</si>
  <si>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</si>
  <si>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</si>
  <si>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</si>
  <si>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</si>
  <si>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</si>
  <si>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</si>
  <si>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</si>
  <si>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</si>
  <si>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</si>
  <si>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</si>
  <si>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</si>
  <si>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</si>
  <si>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</si>
  <si>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</si>
  <si>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</si>
  <si>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</si>
  <si>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</si>
  <si>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</si>
  <si>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</si>
  <si>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</si>
  <si>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</si>
  <si>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</si>
  <si>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</si>
  <si>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</si>
  <si>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</si>
  <si>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</si>
  <si>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</si>
  <si>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</si>
  <si>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</si>
  <si>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</si>
  <si>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</si>
  <si>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</si>
  <si>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</si>
  <si>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</si>
  <si>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</si>
  <si>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</si>
  <si>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</si>
  <si>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</si>
  <si>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</si>
  <si>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</si>
  <si>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</si>
  <si>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</si>
  <si>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</si>
  <si>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</si>
  <si>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</si>
  <si>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</si>
  <si>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</si>
  <si>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</si>
  <si>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</si>
  <si>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</si>
  <si>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</si>
  <si>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</si>
  <si>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</si>
  <si>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</si>
  <si>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</si>
  <si>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</si>
  <si>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</si>
  <si>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</si>
  <si>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</si>
  <si>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</si>
  <si>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</si>
  <si>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</si>
  <si>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</si>
  <si>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</si>
  <si>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</si>
  <si>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</si>
  <si>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</si>
  <si>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</si>
  <si>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</si>
  <si>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</si>
  <si>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</si>
  <si>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</si>
  <si>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</si>
  <si>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</si>
  <si>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</si>
  <si>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</si>
  <si>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</si>
  <si>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</si>
  <si>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</si>
  <si>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</si>
  <si>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</si>
  <si>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</si>
  <si>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</si>
  <si>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</si>
  <si>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</si>
  <si>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</si>
  <si>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</si>
  <si>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</si>
  <si>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</si>
  <si>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</si>
  <si>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</si>
  <si>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</si>
  <si>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</si>
  <si>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</si>
  <si>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</si>
  <si>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</si>
  <si>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</si>
  <si>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</si>
  <si>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</si>
  <si>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</si>
  <si>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</si>
  <si>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</si>
  <si>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</si>
  <si>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</si>
  <si>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</si>
  <si>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</si>
  <si>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</si>
  <si>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</si>
  <si>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</si>
  <si>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</si>
  <si>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</si>
  <si>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</si>
  <si>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</si>
  <si>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</si>
  <si>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</si>
  <si>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</si>
  <si>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</si>
  <si>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</si>
  <si>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</si>
  <si>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</si>
  <si>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</si>
  <si>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</si>
  <si>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</si>
  <si>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</si>
  <si>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</si>
  <si>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</si>
  <si>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</si>
  <si>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</si>
  <si>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</si>
  <si>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</si>
  <si>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</si>
  <si>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</si>
  <si>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</si>
  <si>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</si>
  <si>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</si>
  <si>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</si>
  <si>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</si>
  <si>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</si>
  <si>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</si>
  <si>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</si>
  <si>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</si>
  <si>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</si>
  <si>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</si>
  <si>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</si>
  <si>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</si>
  <si>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</si>
  <si>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</si>
  <si>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</si>
  <si>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</si>
  <si>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</si>
  <si>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</si>
  <si>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</si>
  <si>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</si>
  <si>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</si>
  <si>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</si>
  <si>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</si>
  <si>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</si>
  <si>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</si>
  <si>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</si>
  <si>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</si>
  <si>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</si>
  <si>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</si>
  <si>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</si>
  <si>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</si>
  <si>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</si>
  <si>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</si>
  <si>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</si>
  <si>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</si>
  <si>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</si>
  <si>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</si>
  <si>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</si>
  <si>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</si>
  <si>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</si>
  <si>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</si>
  <si>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</si>
  <si>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</si>
  <si>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</si>
  <si>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</si>
  <si>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</si>
  <si>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</si>
  <si>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</si>
  <si>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</si>
  <si>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</si>
  <si>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</si>
  <si>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</si>
  <si>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</si>
  <si>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</si>
  <si>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</si>
  <si>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</si>
  <si>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</si>
  <si>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</si>
  <si>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</si>
  <si>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</si>
  <si>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</si>
  <si>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</si>
  <si>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</si>
  <si>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</si>
  <si>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</si>
  <si>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</si>
  <si>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</si>
  <si>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</si>
  <si>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</si>
  <si>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</si>
  <si>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</si>
  <si>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</si>
  <si>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</si>
  <si>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</si>
  <si>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</si>
  <si>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</si>
  <si>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</si>
  <si>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</si>
  <si>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</si>
  <si>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</si>
  <si>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</si>
  <si>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</si>
  <si>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</si>
  <si>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</si>
  <si>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</si>
  <si>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</si>
  <si>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</si>
  <si>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</si>
  <si>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</si>
  <si>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</si>
  <si>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</si>
  <si>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</si>
  <si>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</si>
  <si>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</si>
  <si>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</si>
  <si>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</si>
  <si>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</si>
  <si>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</si>
  <si>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</si>
  <si>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</si>
  <si>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</si>
  <si>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</si>
  <si>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</si>
  <si>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</si>
  <si>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</si>
  <si>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</si>
  <si>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</si>
  <si>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</si>
  <si>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</si>
  <si>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</si>
  <si>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</si>
  <si>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</si>
  <si>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</si>
  <si>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</si>
  <si>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</si>
  <si>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</si>
  <si>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</si>
  <si>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</si>
  <si>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</si>
  <si>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</si>
  <si>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</si>
  <si>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</si>
  <si>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</si>
  <si>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</si>
  <si>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</si>
  <si>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</si>
  <si>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</si>
  <si>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</si>
  <si>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</si>
  <si>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</si>
  <si>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</si>
  <si>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</si>
  <si>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</si>
  <si>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</si>
  <si>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</si>
  <si>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</si>
  <si>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</si>
  <si>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</si>
  <si>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</si>
  <si>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</si>
  <si>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</si>
  <si>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</si>
  <si>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</si>
  <si>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</si>
  <si>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</si>
  <si>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</si>
  <si>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</si>
  <si>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</si>
  <si>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</si>
  <si>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</si>
  <si>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</si>
  <si>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</si>
  <si>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</si>
  <si>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</si>
  <si>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</si>
  <si>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</si>
  <si>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</si>
  <si>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</si>
  <si>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</si>
  <si>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</si>
  <si>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</si>
  <si>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</si>
  <si>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</si>
  <si>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</si>
  <si>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</si>
  <si>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</si>
  <si>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</si>
  <si>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</si>
  <si>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</si>
  <si>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</si>
  <si>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</si>
  <si>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</si>
  <si>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</si>
  <si>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</si>
  <si>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</si>
  <si>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</si>
  <si>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</si>
  <si>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</si>
  <si>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</si>
  <si>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</si>
  <si>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</si>
  <si>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</si>
  <si>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</si>
  <si>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</si>
  <si>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</si>
  <si>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</si>
  <si>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</si>
  <si>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</si>
  <si>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</si>
  <si>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</si>
  <si>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</si>
  <si>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</si>
  <si>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</si>
  <si>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</si>
  <si>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</si>
  <si>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</si>
  <si>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</si>
  <si>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</si>
  <si>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</si>
  <si>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</si>
  <si>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</si>
  <si>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</si>
  <si>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</si>
  <si>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</si>
  <si>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</si>
  <si>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</si>
  <si>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</si>
  <si>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</si>
  <si>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</si>
  <si>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</si>
  <si>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</si>
  <si>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</si>
  <si>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</si>
  <si>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</si>
  <si>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</si>
  <si>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</si>
  <si>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</si>
  <si>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</si>
  <si>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</si>
  <si>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</si>
  <si>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</si>
  <si>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</si>
  <si>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</si>
  <si>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</si>
  <si>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</si>
  <si>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</si>
  <si>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</si>
  <si>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</si>
  <si>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</si>
  <si>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</si>
  <si>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</si>
  <si>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</si>
  <si>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</si>
  <si>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</si>
  <si>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</si>
  <si>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</si>
  <si>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</si>
  <si>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</si>
  <si>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</si>
  <si>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</si>
  <si>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</si>
  <si>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</si>
  <si>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</si>
  <si>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</si>
  <si>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</si>
  <si>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</si>
  <si>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</si>
  <si>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</si>
  <si>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</si>
  <si>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</si>
  <si>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</si>
  <si>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</si>
  <si>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</si>
  <si>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</si>
  <si>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</si>
  <si>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</si>
  <si>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</si>
  <si>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</si>
  <si>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</si>
  <si>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</si>
  <si>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</si>
  <si>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</si>
  <si>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</si>
  <si>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</si>
  <si>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</si>
  <si>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</si>
  <si>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</si>
  <si>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</si>
  <si>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</si>
  <si>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</si>
  <si>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</si>
  <si>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</si>
  <si>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</si>
  <si>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</si>
  <si>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</si>
  <si>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</si>
  <si>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</si>
  <si>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</si>
  <si>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</si>
  <si>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</si>
  <si>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</si>
  <si>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</si>
  <si>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</si>
  <si>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</si>
  <si>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</si>
  <si>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</si>
  <si>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</si>
  <si>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</si>
  <si>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</si>
  <si>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</si>
  <si>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</si>
  <si>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</si>
  <si>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</si>
  <si>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</si>
  <si>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</si>
  <si>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</si>
  <si>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</si>
  <si>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</si>
  <si>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</si>
  <si>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</si>
  <si>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</si>
  <si>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</si>
  <si>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</si>
  <si>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</si>
  <si>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</si>
  <si>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</si>
  <si>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</si>
  <si>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</si>
  <si>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</si>
  <si>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</si>
  <si>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</si>
  <si>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</si>
  <si>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</si>
  <si>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</si>
  <si>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</si>
  <si>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</si>
  <si>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</si>
  <si>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</si>
  <si>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</si>
  <si>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</si>
  <si>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</si>
  <si>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</si>
  <si>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</si>
  <si>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</si>
  <si>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</si>
  <si>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</si>
  <si>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</si>
  <si>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</si>
  <si>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</si>
  <si>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</si>
  <si>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</si>
  <si>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</si>
  <si>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</si>
  <si>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</si>
  <si>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</si>
  <si>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</si>
  <si>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</si>
  <si>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</si>
  <si>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</si>
  <si>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</si>
  <si>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</si>
  <si>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</si>
  <si>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</si>
  <si>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</si>
  <si>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</si>
  <si>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</si>
  <si>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</si>
  <si>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</si>
  <si>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</si>
  <si>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</si>
  <si>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</si>
  <si>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</si>
  <si>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</si>
  <si>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</si>
  <si>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</si>
  <si>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</si>
  <si>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</si>
  <si>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</si>
  <si>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</si>
  <si>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</si>
  <si>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</si>
  <si>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</si>
  <si>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</si>
  <si>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</si>
  <si>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</si>
  <si>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</si>
  <si>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</si>
  <si>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</si>
  <si>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</si>
  <si>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</si>
  <si>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</si>
  <si>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</si>
  <si>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</si>
  <si>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</si>
  <si>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</si>
  <si>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</si>
  <si>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</si>
  <si>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</si>
  <si>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</si>
  <si>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</si>
  <si>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</si>
  <si>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</si>
  <si>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</si>
  <si>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</si>
  <si>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</si>
  <si>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</si>
  <si>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</si>
  <si>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</si>
  <si>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</si>
  <si>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</si>
  <si>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</si>
  <si>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</si>
  <si>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</si>
  <si>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</si>
  <si>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</si>
  <si>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</si>
  <si>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</si>
  <si>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</si>
  <si>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</si>
  <si>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</si>
  <si>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</si>
  <si>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</si>
  <si>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</si>
  <si>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</si>
  <si>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</si>
  <si>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</si>
  <si>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</si>
  <si>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</si>
  <si>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</si>
  <si>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</si>
  <si>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</si>
  <si>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</si>
  <si>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</si>
  <si>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</si>
  <si>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</si>
  <si>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</si>
  <si>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</si>
  <si>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</si>
  <si>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</si>
  <si>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</si>
  <si>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</si>
  <si>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</si>
  <si>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</si>
  <si>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</si>
  <si>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</si>
  <si>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</si>
  <si>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</si>
  <si>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</si>
  <si>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</si>
  <si>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</si>
  <si>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</si>
  <si>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</si>
  <si>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</si>
  <si>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</si>
  <si>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</si>
  <si>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</si>
  <si>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</si>
  <si>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</si>
  <si>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</si>
  <si>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</si>
  <si>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</si>
  <si>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</si>
  <si>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</si>
  <si>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</si>
  <si>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</si>
  <si>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</si>
  <si>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</si>
  <si>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</si>
  <si>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</si>
  <si>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</si>
  <si>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</si>
  <si>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</si>
  <si>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</si>
  <si>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</si>
  <si>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</si>
  <si>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</si>
  <si>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</si>
  <si>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</si>
  <si>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</si>
  <si>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</si>
  <si>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</si>
  <si>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</si>
  <si>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</si>
  <si>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</si>
  <si>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</si>
  <si>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</si>
  <si>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</si>
  <si>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</si>
  <si>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</si>
  <si>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</si>
  <si>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</si>
  <si>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</si>
  <si>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</si>
  <si>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</si>
  <si>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</si>
  <si>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</si>
  <si>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</si>
  <si>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</si>
  <si>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</si>
  <si>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</si>
  <si>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</si>
  <si>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</si>
  <si>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</si>
  <si>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</si>
  <si>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</si>
  <si>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</si>
  <si>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</si>
  <si>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</si>
  <si>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</si>
  <si>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</si>
  <si>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</si>
  <si>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</si>
  <si>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</si>
  <si>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</si>
  <si>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</si>
  <si>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</si>
  <si>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</si>
  <si>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</si>
  <si>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</si>
  <si>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</si>
  <si>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</si>
  <si>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</si>
  <si>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</si>
  <si>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</si>
  <si>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</si>
  <si>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</si>
  <si>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</si>
  <si>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</si>
  <si>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</si>
  <si>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</si>
  <si>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</si>
  <si>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</si>
  <si>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</si>
  <si>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</si>
  <si>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</si>
  <si>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</si>
  <si>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</si>
  <si>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</si>
  <si>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</si>
  <si>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</si>
  <si>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</si>
  <si>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</si>
  <si>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</si>
  <si>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</si>
  <si>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</si>
  <si>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</si>
  <si>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</si>
  <si>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</si>
  <si>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</si>
  <si>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</si>
  <si>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</si>
  <si>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</si>
  <si>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</si>
  <si>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</si>
  <si>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</si>
  <si>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</si>
  <si>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</si>
  <si>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</si>
  <si>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</si>
  <si>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</si>
  <si>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</si>
  <si>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</si>
  <si>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</si>
  <si>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</si>
  <si>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</si>
  <si>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</si>
  <si>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</si>
  <si>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</si>
  <si>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</si>
  <si>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</si>
  <si>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</si>
  <si>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</si>
  <si>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</si>
  <si>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</si>
  <si>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</si>
  <si>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</si>
  <si>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</si>
  <si>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</si>
  <si>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</si>
  <si>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</si>
  <si>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</si>
  <si>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</si>
  <si>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</si>
  <si>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</si>
  <si>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</si>
  <si>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</si>
  <si>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</si>
  <si>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</si>
  <si>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</si>
  <si>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</si>
  <si>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</si>
  <si>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</si>
  <si>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</si>
  <si>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</si>
  <si>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</si>
  <si>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</si>
  <si>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</si>
  <si>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</si>
  <si>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</si>
  <si>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</si>
  <si>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</si>
  <si>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</si>
  <si>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</si>
  <si>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</si>
  <si>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</si>
  <si>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</si>
  <si>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</si>
  <si>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</si>
  <si>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</si>
  <si>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</si>
  <si>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</si>
  <si>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</si>
  <si>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</si>
  <si>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</si>
  <si>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</si>
  <si>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</si>
  <si>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</si>
  <si>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</si>
  <si>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</si>
  <si>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</si>
  <si>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</si>
  <si>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</si>
  <si>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</si>
  <si>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</si>
  <si>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</si>
  <si>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</si>
  <si>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</si>
  <si>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</si>
  <si>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</si>
  <si>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</si>
  <si>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</si>
  <si>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</si>
  <si>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</si>
  <si>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</si>
  <si>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</si>
  <si>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</si>
  <si>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</si>
  <si>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</si>
  <si>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</si>
  <si>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</si>
  <si>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</si>
  <si>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</si>
  <si>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</si>
  <si>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</si>
  <si>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</si>
  <si>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</si>
  <si>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</si>
  <si>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</si>
  <si>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</si>
  <si>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</si>
  <si>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</si>
  <si>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</si>
  <si>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</si>
  <si>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</si>
  <si>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</si>
  <si>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</si>
  <si>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</si>
  <si>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</si>
  <si>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</si>
  <si>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</si>
  <si>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</si>
  <si>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</si>
  <si>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</si>
  <si>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</si>
  <si>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</si>
  <si>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</si>
  <si>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</si>
  <si>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</si>
  <si>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</si>
  <si>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</si>
  <si>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</si>
  <si>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</si>
  <si>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</si>
  <si>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</si>
  <si>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</si>
  <si>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</si>
  <si>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</si>
  <si>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</si>
  <si>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</si>
  <si>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</si>
  <si>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</si>
  <si>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</si>
  <si>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</si>
  <si>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</si>
  <si>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</si>
  <si>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</si>
  <si>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</si>
  <si>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</si>
  <si>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</si>
  <si>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</si>
  <si>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</si>
  <si>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</si>
  <si>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</si>
  <si>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</si>
  <si>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</si>
  <si>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</si>
  <si>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</si>
  <si>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</si>
  <si>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</si>
  <si>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</si>
  <si>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</si>
  <si>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</si>
  <si>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</si>
  <si>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</si>
  <si>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</si>
  <si>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</si>
  <si>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</si>
  <si>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</si>
  <si>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</si>
  <si>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</si>
  <si>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</si>
  <si>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</si>
  <si>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</si>
  <si>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</si>
  <si>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</si>
  <si>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</si>
  <si>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</si>
  <si>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</si>
  <si>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</si>
  <si>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</si>
  <si>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</si>
  <si>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</si>
  <si>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</si>
  <si>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</si>
  <si>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</si>
  <si>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</si>
  <si>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</si>
  <si>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</si>
  <si>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</si>
  <si>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</si>
  <si>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</si>
  <si>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</si>
  <si>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</si>
  <si>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</si>
  <si>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</si>
  <si>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</si>
  <si>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</si>
  <si>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</si>
  <si>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</si>
  <si>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</si>
  <si>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</si>
  <si>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</si>
  <si>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</si>
  <si>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</si>
  <si>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</si>
  <si>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</si>
  <si>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</si>
  <si>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</si>
  <si>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</si>
  <si>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</si>
  <si>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</si>
  <si>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</si>
  <si>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</si>
  <si>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</si>
  <si>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</si>
  <si>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</si>
  <si>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</si>
  <si>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</si>
  <si>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</si>
  <si>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</si>
  <si>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</si>
  <si>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</si>
  <si>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</si>
  <si>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</si>
  <si>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</si>
  <si>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</si>
  <si>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</si>
  <si>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</si>
  <si>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</si>
  <si>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</si>
  <si>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</si>
  <si>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</si>
  <si>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</si>
  <si>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</si>
  <si>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</si>
  <si>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</si>
  <si>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</si>
  <si>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</si>
  <si>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</si>
  <si>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</si>
  <si>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</si>
  <si>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</si>
  <si>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</si>
  <si>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</si>
  <si>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</si>
  <si>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</si>
  <si>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</si>
  <si>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</si>
  <si>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</si>
  <si>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</si>
  <si>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</si>
  <si>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</si>
  <si>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</si>
  <si>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</si>
  <si>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</si>
  <si>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</si>
  <si>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</si>
  <si>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</si>
  <si>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</si>
  <si>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</si>
  <si>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</si>
  <si>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</si>
  <si>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</si>
  <si>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</si>
  <si>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</si>
  <si>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</si>
  <si>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</si>
  <si>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</si>
  <si>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</si>
  <si>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</si>
  <si>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</si>
  <si>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</si>
  <si>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</si>
  <si>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</si>
  <si>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</si>
  <si>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</si>
  <si>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</si>
  <si>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</si>
  <si>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</si>
  <si>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</si>
  <si>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</si>
  <si>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</si>
  <si>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</si>
  <si>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</si>
  <si>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</si>
  <si>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</si>
  <si>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</si>
  <si>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</si>
  <si>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</si>
  <si>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</si>
  <si>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</si>
  <si>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</si>
  <si>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</si>
  <si>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</si>
  <si>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</si>
  <si>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</si>
  <si>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</si>
  <si>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</si>
  <si>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</si>
  <si>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</si>
  <si>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</si>
  <si>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</si>
  <si>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</si>
  <si>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</si>
  <si>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</si>
  <si>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</si>
  <si>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</si>
  <si>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</si>
  <si>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</si>
  <si>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</si>
  <si>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</si>
  <si>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</si>
  <si>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</si>
  <si>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</si>
  <si>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</si>
  <si>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</si>
  <si>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</si>
  <si>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</si>
  <si>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</si>
  <si>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</si>
  <si>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</si>
  <si>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</si>
  <si>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</si>
  <si>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</si>
  <si>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</si>
  <si>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</si>
  <si>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</si>
  <si>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</si>
  <si>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</si>
  <si>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</si>
  <si>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</si>
  <si>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</si>
  <si>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</si>
  <si>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</si>
  <si>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</si>
  <si>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</si>
  <si>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</si>
  <si>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</si>
  <si>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</si>
  <si>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</si>
  <si>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</si>
  <si>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</si>
  <si>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</si>
  <si>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</si>
  <si>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</si>
  <si>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</si>
  <si>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</si>
  <si>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</si>
  <si>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</si>
  <si>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</si>
  <si>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</si>
  <si>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</si>
  <si>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</si>
  <si>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</si>
  <si>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</si>
  <si>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</si>
  <si>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</si>
  <si>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</si>
  <si>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</si>
  <si>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</si>
  <si>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</si>
  <si>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</si>
  <si>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</si>
  <si>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</si>
  <si>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</si>
  <si>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</si>
  <si>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</si>
  <si>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</si>
  <si>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</si>
  <si>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</si>
  <si>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</si>
  <si>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</si>
  <si>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</si>
  <si>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</si>
  <si>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</si>
  <si>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</si>
  <si>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</si>
  <si>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</si>
  <si>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</si>
  <si>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</si>
  <si>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</si>
  <si>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</si>
  <si>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</si>
  <si>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</si>
  <si>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</si>
  <si>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</si>
  <si>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</si>
  <si>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</si>
  <si>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</si>
  <si>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</si>
  <si>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</si>
  <si>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</si>
  <si>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</si>
  <si>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</si>
  <si>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</si>
  <si>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</si>
  <si>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</si>
  <si>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</si>
  <si>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</si>
  <si>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</si>
  <si>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</si>
  <si>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</si>
  <si>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</si>
  <si>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</si>
  <si>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</si>
  <si>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</si>
  <si>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</si>
  <si>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</si>
  <si>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</si>
  <si>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</si>
  <si>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</si>
  <si>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</si>
  <si>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</si>
  <si>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</si>
  <si>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</si>
  <si>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</si>
  <si>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</si>
  <si>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</si>
  <si>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</si>
  <si>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</si>
  <si>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</si>
  <si>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</si>
  <si>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</si>
  <si>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</si>
  <si>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</si>
  <si>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</si>
  <si>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</si>
  <si>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</si>
  <si>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</si>
  <si>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</si>
  <si>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</si>
  <si>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</si>
  <si>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</si>
  <si>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</si>
  <si>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</si>
  <si>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</si>
  <si>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</si>
  <si>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</si>
  <si>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</si>
  <si>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</si>
  <si>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</si>
  <si>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</si>
  <si>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</si>
  <si>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</si>
  <si>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</si>
  <si>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</si>
  <si>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</si>
  <si>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</si>
  <si>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</si>
  <si>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</si>
  <si>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</si>
  <si>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</si>
  <si>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</si>
  <si>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</si>
  <si>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</si>
  <si>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</si>
  <si>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</si>
  <si>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</si>
  <si>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</si>
  <si>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</si>
  <si>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</si>
  <si>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</si>
  <si>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</si>
  <si>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</si>
  <si>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</si>
  <si>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</si>
  <si>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</si>
  <si>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</si>
  <si>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</si>
  <si>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</si>
  <si>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</si>
  <si>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</si>
  <si>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</si>
  <si>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</si>
  <si>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</si>
  <si>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</si>
  <si>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</si>
  <si>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</si>
  <si>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</si>
  <si>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</si>
  <si>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</si>
  <si>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</si>
  <si>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</si>
  <si>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</si>
  <si>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</si>
  <si>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</si>
  <si>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</si>
  <si>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</si>
  <si>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</si>
  <si>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</si>
  <si>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</si>
  <si>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</si>
  <si>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</si>
  <si>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</si>
  <si>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</si>
  <si>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</si>
  <si>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</si>
  <si>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</si>
  <si>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</si>
  <si>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</si>
  <si>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</si>
  <si>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</si>
  <si>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</si>
  <si>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</si>
  <si>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</si>
  <si>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</si>
  <si>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</si>
  <si>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</si>
  <si>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</si>
  <si>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</si>
  <si>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</si>
  <si>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</si>
  <si>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</si>
  <si>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</si>
  <si>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</si>
  <si>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</si>
  <si>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</si>
  <si>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</si>
  <si>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</si>
  <si>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</si>
  <si>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</si>
  <si>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</si>
  <si>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</si>
  <si>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</si>
  <si>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</si>
  <si>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</si>
  <si>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</si>
  <si>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</si>
  <si>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</si>
  <si>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</si>
  <si>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</si>
  <si>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</si>
  <si>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</si>
  <si>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</si>
  <si>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</si>
  <si>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</si>
  <si>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</si>
  <si>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</si>
  <si>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</si>
  <si>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</si>
  <si>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</si>
  <si>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</si>
  <si>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</si>
  <si>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</si>
  <si>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</si>
  <si>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</si>
  <si>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</si>
  <si>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</si>
  <si>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</si>
  <si>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</si>
  <si>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</si>
  <si>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</si>
  <si>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</si>
  <si>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</si>
  <si>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</si>
  <si>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</si>
  <si>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</si>
  <si>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</si>
  <si>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</si>
  <si>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</si>
  <si>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</si>
  <si>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</si>
  <si>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</si>
  <si>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</si>
  <si>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</si>
  <si>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</si>
  <si>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</si>
  <si>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</si>
  <si>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</si>
  <si>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</si>
  <si>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</si>
  <si>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</si>
  <si>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</si>
  <si>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</si>
  <si>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</si>
  <si>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</si>
  <si>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</si>
  <si>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</si>
  <si>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</si>
  <si>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</si>
  <si>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</si>
  <si>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</si>
  <si>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</si>
  <si>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</si>
  <si>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</si>
  <si>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</si>
  <si>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</si>
  <si>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</si>
  <si>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</si>
  <si>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</si>
  <si>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</si>
  <si>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</si>
  <si>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</si>
  <si>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</si>
  <si>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</si>
  <si>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</si>
  <si>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</si>
  <si>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</si>
  <si>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</si>
  <si>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</si>
  <si>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</si>
  <si>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</si>
  <si>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</si>
  <si>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</si>
  <si>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</si>
  <si>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</si>
  <si>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</si>
  <si>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</si>
  <si>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</si>
  <si>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</si>
  <si>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</si>
  <si>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</si>
  <si>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</si>
  <si>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</si>
  <si>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</si>
  <si>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</si>
  <si>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</si>
  <si>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</si>
  <si>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</si>
  <si>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</si>
  <si>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</si>
  <si>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</si>
  <si>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</si>
  <si>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</si>
  <si>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</si>
  <si>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</si>
  <si>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</si>
  <si>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</si>
  <si>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</si>
  <si>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</si>
  <si>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</si>
  <si>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</si>
  <si>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</si>
  <si>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</si>
  <si>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</si>
  <si>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</si>
  <si>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</si>
  <si>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</si>
  <si>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</si>
  <si>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</si>
  <si>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</si>
  <si>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</si>
  <si>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</si>
  <si>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</si>
  <si>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</si>
  <si>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</si>
  <si>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</si>
  <si>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</si>
  <si>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</si>
  <si>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</si>
  <si>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</si>
  <si>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</si>
  <si>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</si>
  <si>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</si>
  <si>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</si>
  <si>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</si>
  <si>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</si>
  <si>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</si>
  <si>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</si>
  <si>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</si>
  <si>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</si>
  <si>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</si>
  <si>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</si>
  <si>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</si>
  <si>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</si>
  <si>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</si>
  <si>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</si>
  <si>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</si>
  <si>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</si>
  <si>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</si>
  <si>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</si>
  <si>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</si>
  <si>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</si>
  <si>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</si>
  <si>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</si>
  <si>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</si>
  <si>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</si>
  <si>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</si>
  <si>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</si>
  <si>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</si>
  <si>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</si>
  <si>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</si>
  <si>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</si>
  <si>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</si>
  <si>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</si>
  <si>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</si>
  <si>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</si>
  <si>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</si>
  <si>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</si>
  <si>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</si>
  <si>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</si>
  <si>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</si>
  <si>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</si>
  <si>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</si>
  <si>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</si>
  <si>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</si>
  <si>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</si>
  <si>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</si>
  <si>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</si>
  <si>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</si>
  <si>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</si>
  <si>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</si>
  <si>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</si>
  <si>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</si>
  <si>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</si>
  <si>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</si>
  <si>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</si>
  <si>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</si>
  <si>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</si>
  <si>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</si>
  <si>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</si>
  <si>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</si>
  <si>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</si>
  <si>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</si>
  <si>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</si>
  <si>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</si>
  <si>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</si>
  <si>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</si>
  <si>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</si>
  <si>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</si>
  <si>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</si>
  <si>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</si>
  <si>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</si>
  <si>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</si>
  <si>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</si>
  <si>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</si>
  <si>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</si>
  <si>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</si>
  <si>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</si>
  <si>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</si>
  <si>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</si>
  <si>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</si>
  <si>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</si>
  <si>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</si>
  <si>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</si>
  <si>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</si>
  <si>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</si>
  <si>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</si>
  <si>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</si>
  <si>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</si>
  <si>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</si>
  <si>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</si>
  <si>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</si>
  <si>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</si>
  <si>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</si>
  <si>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</si>
  <si>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</si>
  <si>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</si>
  <si>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</si>
  <si>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</si>
  <si>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</si>
  <si>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</si>
  <si>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</si>
  <si>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</si>
  <si>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</si>
  <si>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</si>
  <si>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</si>
  <si>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</si>
  <si>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</si>
  <si>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</si>
  <si>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</si>
  <si>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</si>
  <si>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</si>
  <si>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</si>
  <si>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</si>
  <si>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</si>
  <si>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</si>
  <si>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</si>
  <si>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</si>
  <si>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</si>
  <si>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</si>
  <si>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</si>
  <si>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</si>
  <si>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</si>
  <si>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</si>
  <si>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</si>
  <si>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</si>
  <si>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</si>
  <si>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</si>
  <si>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</si>
  <si>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</si>
  <si>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</si>
  <si>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</si>
  <si>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</si>
  <si>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</si>
  <si>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</si>
  <si>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</si>
  <si>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</si>
  <si>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</si>
  <si>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</si>
  <si>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</si>
  <si>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</si>
  <si>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</si>
  <si>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</si>
  <si>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</si>
  <si>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</si>
  <si>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</si>
  <si>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</si>
  <si>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</si>
  <si>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</si>
  <si>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</si>
  <si>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</si>
  <si>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</si>
  <si>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</si>
  <si>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</si>
  <si>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</si>
  <si>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</si>
  <si>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</si>
  <si>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</si>
  <si>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</si>
  <si>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</si>
  <si>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</si>
  <si>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</si>
  <si>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</si>
  <si>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</si>
  <si>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</si>
  <si>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</si>
  <si>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</si>
  <si>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</si>
  <si>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</si>
  <si>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</si>
  <si>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</si>
  <si>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</si>
  <si>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</si>
  <si>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</si>
  <si>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</si>
  <si>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</si>
  <si>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</si>
  <si>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</si>
  <si>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</si>
  <si>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</si>
  <si>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</si>
  <si>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</si>
  <si>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</si>
  <si>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</si>
  <si>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</si>
  <si>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</si>
  <si>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</si>
  <si>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</si>
  <si>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</si>
  <si>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</si>
  <si>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</si>
  <si>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</si>
  <si>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</si>
  <si>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</si>
  <si>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</si>
  <si>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</si>
  <si>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</si>
  <si>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</si>
  <si>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</si>
  <si>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</si>
  <si>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</si>
  <si>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</si>
  <si>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</si>
  <si>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</si>
  <si>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</si>
  <si>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</si>
  <si>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</si>
  <si>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</si>
  <si>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</si>
  <si>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</si>
  <si>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</si>
  <si>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</si>
  <si>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</si>
  <si>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</si>
  <si>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</si>
  <si>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</si>
  <si>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</si>
  <si>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</si>
  <si>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</si>
  <si>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</si>
  <si>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</si>
  <si>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</si>
  <si>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</si>
  <si>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</si>
  <si>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</si>
  <si>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</si>
  <si>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</si>
  <si>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</si>
  <si>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</si>
  <si>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</si>
  <si>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</si>
  <si>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</si>
  <si>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</si>
  <si>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</si>
  <si>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</si>
  <si>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</si>
  <si>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</si>
  <si>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</si>
  <si>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</si>
  <si>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</si>
  <si>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</si>
  <si>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</si>
  <si>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</si>
  <si>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</si>
  <si>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</si>
  <si>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</si>
  <si>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</si>
  <si>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</si>
  <si>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</si>
  <si>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</si>
  <si>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</si>
  <si>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</si>
  <si>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</si>
  <si>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</si>
  <si>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</si>
  <si>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</si>
  <si>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</si>
  <si>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</si>
  <si>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</si>
  <si>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</si>
  <si>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</si>
  <si>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</si>
  <si>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</si>
  <si>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</si>
  <si>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</si>
  <si>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</si>
  <si>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</si>
  <si>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</si>
  <si>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</si>
  <si>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</si>
  <si>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</si>
  <si>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</si>
  <si>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</si>
  <si>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</si>
  <si>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</si>
  <si>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</si>
  <si>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</si>
  <si>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</si>
  <si>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</si>
  <si>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</si>
  <si>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</si>
  <si>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</si>
  <si>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</si>
  <si>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</si>
  <si>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</si>
  <si>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</si>
  <si>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</si>
  <si>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</si>
  <si>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</si>
  <si>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</si>
  <si>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</si>
  <si>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</si>
  <si>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</si>
  <si>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</si>
  <si>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</si>
  <si>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</si>
  <si>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</si>
  <si>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</si>
  <si>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</si>
  <si>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</si>
  <si>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</si>
  <si>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</si>
  <si>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</si>
  <si>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</si>
  <si>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</si>
  <si>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</si>
  <si>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</si>
  <si>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</si>
  <si>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</si>
  <si>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</si>
  <si>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</si>
  <si>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</si>
  <si>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</si>
  <si>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</si>
  <si>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</si>
  <si>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</si>
  <si>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</si>
  <si>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</si>
  <si>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</si>
  <si>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</si>
  <si>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</si>
  <si>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</si>
  <si>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</si>
  <si>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</si>
  <si>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</si>
  <si>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</si>
  <si>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</si>
  <si>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</si>
  <si>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</si>
  <si>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</si>
  <si>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</si>
  <si>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</si>
  <si>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</si>
  <si>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</si>
  <si>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</si>
  <si>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</si>
  <si>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</si>
  <si>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</si>
  <si>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</si>
  <si>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</si>
  <si>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</si>
  <si>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</si>
  <si>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</si>
  <si>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</si>
  <si>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</si>
  <si>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</si>
  <si>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</si>
  <si>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</si>
  <si>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</si>
  <si>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</si>
  <si>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</si>
  <si>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</si>
  <si>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</si>
  <si>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</si>
  <si>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</si>
  <si>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</si>
  <si>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</si>
  <si>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</si>
  <si>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</si>
  <si>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</si>
  <si>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</si>
  <si>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</si>
  <si>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</si>
  <si>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</si>
  <si>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</si>
  <si>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</si>
  <si>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</si>
  <si>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</si>
  <si>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</si>
  <si>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</si>
  <si>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</si>
  <si>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</si>
  <si>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</si>
  <si>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</si>
  <si>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</si>
  <si>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</si>
  <si>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</si>
  <si>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</si>
  <si>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</si>
  <si>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</si>
  <si>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</si>
  <si>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</si>
  <si>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</si>
  <si>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</si>
  <si>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</si>
  <si>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</si>
  <si>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</si>
  <si>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</si>
  <si>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</si>
  <si>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</si>
  <si>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</si>
  <si>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</si>
  <si>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</si>
  <si>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</si>
  <si>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</si>
  <si>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</si>
  <si>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</si>
  <si>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</si>
  <si>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</si>
  <si>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</si>
  <si>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</si>
  <si>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</si>
  <si>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</si>
  <si>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</si>
  <si>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</si>
  <si>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</si>
  <si>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</si>
  <si>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</si>
  <si>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</si>
  <si>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</si>
  <si>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</si>
  <si>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</si>
  <si>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</si>
  <si>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</si>
  <si>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</si>
  <si>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</si>
  <si>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</si>
  <si>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</si>
  <si>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</si>
  <si>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</si>
  <si>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</si>
  <si>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</si>
  <si>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</si>
  <si>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</si>
  <si>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</si>
  <si>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</si>
  <si>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</si>
  <si>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</si>
  <si>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</si>
  <si>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</si>
  <si>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</si>
  <si>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</si>
  <si>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</si>
  <si>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</si>
  <si>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</si>
  <si>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</si>
  <si>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</si>
  <si>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</si>
  <si>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</si>
  <si>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</si>
  <si>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</si>
  <si>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</si>
  <si>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</si>
  <si>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</si>
  <si>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</si>
  <si>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</si>
  <si>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</si>
  <si>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</si>
  <si>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</si>
  <si>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</si>
  <si>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</si>
  <si>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</si>
  <si>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</si>
  <si>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</si>
  <si>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</si>
  <si>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</si>
  <si>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</si>
  <si>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</si>
  <si>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</si>
  <si>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</si>
  <si>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</si>
  <si>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</si>
  <si>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</si>
  <si>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</si>
  <si>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</si>
  <si>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</si>
  <si>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</si>
  <si>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</si>
  <si>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</si>
  <si>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</si>
  <si>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</si>
  <si>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</si>
  <si>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</si>
  <si>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</si>
  <si>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</si>
  <si>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</si>
  <si>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</si>
  <si>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</si>
  <si>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</si>
  <si>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</si>
  <si>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</si>
  <si>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</si>
  <si>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</si>
  <si>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</si>
  <si>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</si>
  <si>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</si>
  <si>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</si>
  <si>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</si>
  <si>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</si>
  <si>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</si>
  <si>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</si>
  <si>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</si>
  <si>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</si>
  <si>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</si>
  <si>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</si>
  <si>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</si>
  <si>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</si>
  <si>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</si>
  <si>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</si>
  <si>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</si>
  <si>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</si>
  <si>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</si>
  <si>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</si>
  <si>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</si>
  <si>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</si>
  <si>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</si>
  <si>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</si>
  <si>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</si>
  <si>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</si>
  <si>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</si>
  <si>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</si>
  <si>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</si>
  <si>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</si>
  <si>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</si>
  <si>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</si>
  <si>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</si>
  <si>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</si>
  <si>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</si>
  <si>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</si>
  <si>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</si>
  <si>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</si>
  <si>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</si>
  <si>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</si>
  <si>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</si>
  <si>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</si>
  <si>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</si>
  <si>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</si>
  <si>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</si>
  <si>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</si>
  <si>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</si>
  <si>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</si>
  <si>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</si>
  <si>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</si>
  <si>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</si>
  <si>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</si>
  <si>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</si>
  <si>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</si>
  <si>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</si>
  <si>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</si>
  <si>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</si>
  <si>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</si>
  <si>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</si>
  <si>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</si>
  <si>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</si>
  <si>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</si>
  <si>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</si>
  <si>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</si>
  <si>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</si>
  <si>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</si>
  <si>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</si>
  <si>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</si>
  <si>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</si>
  <si>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</si>
  <si>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</si>
  <si>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</si>
  <si>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</si>
  <si>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</si>
  <si>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</si>
  <si>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</si>
  <si>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</si>
  <si>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</si>
  <si>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</si>
  <si>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</si>
  <si>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</si>
  <si>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</si>
  <si>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</si>
  <si>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</si>
  <si>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</si>
  <si>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</si>
  <si>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</si>
  <si>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</si>
  <si>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</si>
  <si>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</si>
  <si>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</si>
  <si>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</si>
  <si>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</si>
  <si>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</si>
  <si>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</si>
  <si>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</si>
  <si>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</si>
  <si>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</si>
  <si>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</si>
  <si>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</si>
  <si>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</si>
  <si>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</si>
  <si>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</si>
  <si>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</si>
  <si>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</si>
  <si>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</si>
  <si>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</si>
  <si>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</si>
  <si>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</si>
  <si>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</si>
  <si>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</si>
  <si>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</si>
  <si>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</si>
  <si>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</si>
  <si>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</si>
  <si>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</si>
  <si>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</si>
  <si>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</si>
  <si>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</si>
  <si>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</si>
  <si>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</si>
  <si>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</si>
  <si>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</si>
  <si>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</si>
  <si>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</si>
  <si>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</si>
  <si>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</si>
  <si>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</si>
  <si>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</si>
  <si>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</si>
  <si>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</si>
  <si>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</si>
  <si>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</si>
  <si>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</si>
  <si>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</si>
  <si>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</si>
  <si>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</si>
  <si>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</si>
  <si>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</si>
  <si>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</si>
  <si>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</si>
  <si>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</si>
  <si>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</si>
  <si>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</si>
  <si>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</si>
  <si>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</si>
  <si>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</si>
  <si>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</si>
  <si>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</si>
  <si>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</si>
  <si>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</si>
  <si>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</si>
  <si>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</si>
  <si>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</si>
  <si>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</si>
  <si>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</si>
  <si>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</si>
  <si>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</si>
  <si>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</si>
  <si>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</si>
  <si>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</si>
  <si>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</si>
  <si>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</si>
  <si>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</si>
  <si>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</si>
  <si>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</si>
  <si>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</si>
  <si>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</si>
  <si>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</si>
  <si>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</si>
  <si>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</si>
  <si>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</si>
  <si>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</si>
  <si>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</si>
  <si>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</si>
  <si>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</si>
  <si>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</si>
  <si>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</si>
  <si>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</si>
  <si>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</si>
  <si>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</si>
  <si>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</si>
  <si>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</si>
  <si>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</si>
  <si>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</si>
  <si>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</si>
  <si>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</si>
  <si>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</si>
  <si>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</si>
  <si>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</si>
  <si>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</si>
  <si>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</si>
  <si>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</si>
  <si>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</si>
  <si>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</si>
  <si>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</si>
  <si>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</si>
  <si>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</si>
  <si>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</si>
  <si>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</si>
  <si>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</si>
  <si>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</si>
  <si>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</si>
  <si>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</si>
  <si>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</si>
  <si>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</si>
  <si>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</si>
  <si>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</si>
  <si>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</si>
  <si>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</si>
  <si>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</si>
  <si>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</si>
  <si>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</si>
  <si>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</si>
  <si>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</si>
  <si>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</si>
  <si>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</si>
  <si>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</si>
  <si>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</si>
  <si>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</si>
  <si>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</si>
  <si>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</si>
  <si>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</si>
  <si>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</si>
  <si>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</si>
  <si>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</si>
  <si>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</si>
  <si>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</si>
  <si>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</si>
  <si>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</si>
  <si>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</si>
  <si>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</si>
  <si>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</si>
  <si>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</si>
  <si>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</si>
  <si>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</si>
  <si>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</si>
  <si>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</si>
  <si>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</si>
  <si>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</si>
  <si>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</si>
  <si>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</si>
  <si>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</si>
  <si>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</si>
  <si>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</si>
  <si>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</si>
  <si>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</si>
  <si>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</si>
  <si>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</si>
  <si>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</si>
  <si>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</si>
  <si>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</si>
  <si>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</si>
  <si>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</si>
  <si>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</si>
  <si>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</si>
  <si>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</si>
  <si>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</si>
  <si>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</si>
  <si>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</si>
  <si>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</si>
  <si>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</si>
  <si>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</si>
  <si>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</si>
  <si>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</si>
  <si>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</si>
  <si>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</si>
  <si>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</si>
  <si>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</si>
  <si>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</si>
  <si>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</si>
  <si>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</si>
  <si>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</si>
  <si>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</si>
  <si>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</si>
  <si>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</si>
  <si>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</si>
  <si>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</si>
  <si>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</si>
  <si>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</si>
  <si>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</si>
  <si>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</si>
  <si>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</si>
  <si>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</si>
  <si>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</si>
  <si>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</si>
  <si>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</si>
  <si>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</si>
  <si>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</si>
  <si>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</si>
  <si>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</si>
  <si>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</si>
  <si>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</si>
  <si>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</si>
  <si>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</si>
  <si>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</si>
  <si>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</si>
  <si>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</si>
  <si>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</si>
  <si>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</si>
  <si>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</si>
  <si>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</si>
  <si>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</si>
  <si>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</si>
  <si>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</si>
  <si>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</si>
  <si>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</si>
  <si>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</si>
  <si>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</si>
  <si>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</si>
  <si>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</si>
  <si>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</si>
  <si>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</si>
  <si>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</si>
  <si>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</si>
  <si>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</si>
  <si>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</si>
  <si>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</si>
  <si>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</si>
  <si>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</si>
  <si>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</si>
  <si>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</si>
  <si>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</si>
  <si>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</si>
  <si>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</si>
  <si>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</si>
  <si>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</si>
  <si>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</si>
  <si>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</si>
  <si>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</si>
  <si>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</si>
  <si>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</si>
  <si>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</si>
  <si>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</si>
  <si>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</si>
  <si>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</si>
  <si>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</si>
  <si>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</si>
  <si>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</si>
  <si>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</si>
  <si>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</si>
  <si>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</si>
  <si>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</si>
  <si>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</si>
  <si>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</si>
  <si>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</si>
  <si>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</si>
  <si>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</si>
  <si>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</si>
  <si>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</si>
  <si>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</si>
  <si>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</si>
  <si>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</si>
  <si>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</si>
  <si>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</si>
  <si>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</si>
  <si>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</si>
  <si>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</si>
  <si>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</si>
  <si>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</si>
  <si>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</si>
  <si>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</si>
  <si>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</si>
  <si>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</si>
  <si>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</si>
  <si>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</si>
  <si>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</si>
  <si>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</si>
  <si>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</si>
  <si>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</si>
  <si>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</si>
  <si>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</si>
  <si>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</si>
  <si>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</si>
  <si>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</si>
  <si>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</si>
  <si>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</si>
  <si>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</si>
  <si>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</si>
  <si>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</si>
  <si>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</si>
  <si>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</si>
  <si>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</si>
  <si>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</si>
  <si>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</si>
  <si>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</si>
  <si>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</si>
  <si>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</si>
  <si>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</si>
  <si>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</si>
  <si>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</si>
  <si>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</si>
  <si>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</si>
  <si>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</si>
  <si>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</si>
  <si>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</si>
  <si>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</si>
  <si>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</si>
  <si>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</si>
  <si>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</si>
  <si>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</si>
  <si>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</si>
  <si>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</si>
  <si>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</si>
  <si>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</si>
  <si>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</si>
  <si>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</si>
  <si>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</si>
  <si>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</si>
  <si>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</si>
  <si>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</si>
  <si>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</si>
  <si>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</si>
  <si>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</si>
  <si>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</si>
  <si>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</si>
  <si>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</si>
  <si>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</si>
  <si>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</si>
  <si>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</si>
  <si>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</si>
  <si>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</si>
  <si>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</si>
  <si>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</si>
  <si>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</si>
  <si>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</si>
  <si>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</si>
  <si>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</si>
  <si>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</si>
  <si>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</si>
  <si>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</si>
  <si>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</si>
  <si>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</si>
  <si>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</si>
  <si>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</si>
  <si>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</si>
  <si>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</si>
  <si>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</si>
  <si>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</si>
  <si>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</si>
  <si>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</si>
  <si>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</si>
  <si>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</si>
  <si>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</si>
  <si>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</si>
  <si>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</si>
  <si>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</si>
  <si>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</si>
  <si>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</si>
  <si>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</si>
  <si>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</si>
  <si>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</si>
  <si>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</si>
  <si>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</si>
  <si>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</si>
  <si>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</si>
  <si>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</si>
  <si>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</si>
  <si>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</si>
  <si>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</si>
  <si>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</si>
  <si>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</si>
  <si>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</si>
  <si>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</si>
  <si>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</si>
  <si>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</si>
  <si>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</si>
  <si>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</si>
  <si>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</si>
  <si>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</si>
  <si>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</si>
  <si>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</si>
  <si>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</si>
  <si>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</si>
  <si>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</si>
  <si>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</si>
  <si>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</si>
  <si>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</si>
  <si>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</si>
  <si>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</si>
  <si>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</si>
  <si>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</si>
  <si>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</si>
  <si>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</si>
  <si>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</si>
  <si>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</si>
  <si>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</si>
  <si>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</si>
  <si>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</si>
  <si>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</si>
  <si>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</si>
  <si>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</si>
  <si>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</si>
  <si>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</si>
  <si>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</si>
  <si>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</si>
  <si>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</si>
  <si>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</si>
  <si>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</si>
  <si>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</si>
  <si>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</si>
  <si>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</si>
  <si>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</si>
  <si>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</si>
  <si>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</si>
  <si>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</si>
  <si>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</si>
  <si>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</si>
  <si>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</si>
  <si>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</si>
  <si>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</si>
  <si>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</si>
  <si>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</si>
  <si>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</si>
  <si>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</si>
  <si>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</si>
  <si>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</si>
  <si>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</si>
  <si>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</si>
  <si>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</si>
  <si>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</si>
  <si>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</si>
  <si>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</si>
  <si>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</si>
  <si>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</si>
  <si>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</si>
  <si>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</si>
  <si>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</si>
  <si>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</si>
  <si>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</si>
  <si>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</si>
  <si>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</si>
  <si>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</si>
  <si>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</si>
  <si>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</si>
  <si>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</si>
  <si>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</si>
  <si>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</si>
  <si>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</si>
  <si>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</si>
  <si>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</si>
  <si>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</si>
  <si>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</si>
  <si>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</si>
  <si>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</si>
  <si>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</si>
  <si>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</si>
  <si>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</si>
  <si>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</si>
  <si>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</si>
  <si>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</si>
  <si>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</si>
  <si>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</si>
  <si>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</si>
  <si>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</si>
  <si>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</si>
  <si>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</si>
  <si>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</si>
  <si>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</si>
  <si>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</si>
  <si>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</si>
  <si>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</si>
  <si>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</si>
  <si>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</si>
  <si>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</si>
  <si>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</si>
  <si>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</si>
  <si>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</si>
  <si>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</si>
  <si>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</si>
  <si>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</si>
  <si>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</si>
  <si>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</si>
  <si>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</si>
  <si>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</si>
  <si>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</si>
  <si>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</si>
  <si>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</si>
  <si>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</si>
  <si>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</si>
  <si>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</si>
  <si>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</si>
  <si>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</si>
  <si>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</si>
  <si>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</si>
  <si>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</si>
  <si>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</si>
  <si>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</si>
  <si>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</si>
  <si>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</si>
  <si>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</si>
  <si>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</si>
  <si>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</si>
  <si>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</si>
  <si>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</si>
  <si>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</si>
  <si>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</si>
  <si>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</si>
  <si>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</si>
  <si>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</si>
  <si>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</si>
  <si>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</si>
  <si>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</si>
  <si>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</si>
  <si>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</si>
  <si>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</si>
  <si>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</si>
  <si>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</si>
  <si>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</si>
  <si>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</si>
  <si>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</si>
  <si>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</si>
  <si>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</si>
  <si>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</si>
  <si>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</si>
  <si>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</si>
  <si>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</si>
  <si>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</si>
  <si>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</si>
  <si>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</si>
  <si>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</si>
  <si>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</si>
  <si>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</si>
  <si>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</si>
  <si>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</si>
  <si>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</si>
  <si>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</si>
  <si>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</si>
  <si>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</si>
  <si>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</si>
  <si>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</si>
  <si>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</si>
  <si>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</si>
  <si>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</si>
  <si>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</si>
  <si>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</si>
  <si>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</si>
  <si>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</si>
  <si>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</si>
  <si>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</si>
  <si>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</si>
  <si>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</si>
  <si>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</si>
  <si>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</si>
  <si>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</si>
  <si>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</si>
  <si>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</si>
  <si>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</si>
  <si>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</si>
  <si>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</si>
  <si>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</si>
  <si>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</si>
  <si>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</si>
  <si>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</si>
  <si>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</si>
  <si>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</si>
  <si>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</si>
  <si>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</si>
  <si>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</si>
  <si>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</si>
  <si>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</si>
  <si>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</si>
  <si>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</si>
  <si>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</si>
  <si>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</si>
  <si>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</si>
  <si>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</si>
  <si>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</si>
  <si>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</si>
  <si>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</si>
  <si>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</si>
  <si>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</si>
  <si>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</si>
  <si>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</si>
  <si>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</si>
  <si>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</si>
  <si>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</si>
  <si>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</si>
  <si>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</si>
  <si>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</si>
  <si>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</si>
  <si>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</si>
  <si>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</si>
  <si>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</si>
  <si>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</si>
  <si>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</si>
  <si>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</si>
  <si>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</si>
  <si>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</si>
  <si>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</si>
  <si>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</si>
  <si>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</si>
  <si>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</si>
  <si>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</si>
  <si>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</si>
  <si>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</si>
  <si>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</si>
  <si>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</si>
  <si>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</si>
  <si>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</si>
  <si>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</si>
  <si>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</si>
  <si>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</si>
  <si>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</si>
  <si>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</si>
  <si>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</si>
  <si>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</si>
  <si>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</si>
  <si>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</si>
  <si>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</si>
  <si>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</si>
  <si>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</si>
  <si>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</si>
  <si>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</si>
  <si>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</si>
  <si>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</si>
  <si>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</si>
  <si>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</si>
  <si>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</si>
  <si>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</si>
  <si>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</si>
  <si>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</si>
  <si>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</si>
  <si>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</si>
  <si>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</si>
  <si>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</si>
  <si>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</si>
  <si>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</si>
  <si>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</si>
  <si>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</si>
  <si>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</si>
  <si>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</si>
  <si>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</si>
  <si>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</si>
  <si>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</si>
  <si>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</si>
  <si>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</si>
  <si>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</si>
  <si>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</si>
  <si>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</si>
  <si>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</si>
  <si>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</si>
  <si>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</si>
  <si>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</si>
  <si>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</si>
  <si>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</si>
  <si>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</si>
  <si>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</si>
  <si>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</si>
  <si>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</si>
  <si>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</si>
  <si>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</si>
  <si>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</si>
  <si>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</si>
  <si>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</si>
  <si>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</si>
  <si>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</si>
  <si>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</si>
  <si>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</si>
  <si>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</si>
  <si>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</si>
  <si>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</si>
  <si>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</si>
  <si>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</si>
  <si>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</si>
  <si>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</si>
  <si>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</si>
  <si>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</si>
  <si>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</si>
  <si>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</si>
  <si>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</si>
  <si>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</si>
  <si>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</si>
  <si>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</si>
  <si>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</si>
  <si>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</si>
  <si>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</si>
  <si>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</si>
  <si>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</si>
  <si>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</si>
  <si>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</si>
  <si>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</si>
  <si>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</si>
  <si>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</si>
  <si>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</si>
  <si>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</si>
  <si>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</si>
  <si>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</si>
  <si>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</si>
  <si>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</si>
  <si>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</si>
  <si>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</si>
  <si>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</si>
  <si>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</si>
  <si>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</si>
  <si>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</si>
  <si>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</si>
  <si>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</si>
  <si>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</si>
  <si>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</si>
  <si>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</si>
  <si>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</si>
  <si>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</si>
  <si>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</si>
  <si>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</si>
  <si>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</si>
  <si>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</si>
  <si>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</si>
  <si>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</si>
  <si>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</si>
  <si>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</si>
  <si>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</si>
  <si>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</si>
  <si>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</si>
  <si>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</si>
  <si>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</si>
  <si>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</si>
  <si>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</si>
  <si>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</si>
  <si>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</si>
  <si>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</si>
  <si>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</si>
  <si>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</si>
  <si>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</si>
  <si>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</si>
  <si>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</si>
  <si>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</si>
  <si>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</si>
  <si>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</si>
  <si>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</si>
  <si>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</si>
  <si>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</si>
  <si>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</si>
  <si>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</si>
  <si>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</si>
  <si>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</si>
  <si>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</si>
  <si>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</si>
  <si>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</si>
  <si>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</si>
  <si>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</si>
  <si>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</si>
  <si>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</si>
  <si>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</si>
  <si>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</si>
  <si>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</si>
  <si>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</si>
  <si>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</si>
  <si>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</si>
  <si>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</si>
  <si>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</si>
  <si>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</si>
  <si>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</si>
  <si>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</si>
  <si>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</si>
  <si>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</si>
  <si>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</si>
  <si>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</si>
  <si>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</si>
  <si>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</si>
  <si>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</si>
  <si>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</si>
  <si>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</si>
  <si>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</si>
  <si>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</si>
  <si>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</si>
  <si>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</si>
  <si>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</si>
  <si>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</si>
  <si>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</si>
  <si>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</si>
  <si>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</si>
  <si>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</si>
  <si>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</si>
  <si>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</si>
  <si>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</si>
  <si>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</si>
  <si>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</si>
  <si>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</si>
  <si>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</si>
  <si>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</si>
  <si>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</si>
  <si>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</si>
  <si>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</si>
  <si>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</si>
  <si>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</si>
  <si>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</si>
  <si>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</si>
  <si>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</si>
  <si>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</si>
  <si>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</si>
  <si>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</si>
  <si>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</si>
  <si>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</si>
  <si>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</si>
  <si>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</si>
  <si>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</si>
  <si>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</si>
  <si>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</si>
  <si>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</si>
  <si>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</si>
  <si>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</si>
  <si>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</si>
  <si>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</si>
  <si>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</si>
  <si>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</si>
  <si>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</si>
  <si>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</si>
  <si>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</si>
  <si>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</si>
  <si>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</si>
  <si>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</si>
  <si>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</si>
  <si>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</si>
  <si>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</si>
  <si>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</si>
  <si>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</si>
  <si>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</si>
  <si>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</si>
  <si>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</si>
  <si>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</si>
  <si>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</si>
  <si>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</si>
  <si>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</si>
  <si>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</si>
  <si>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</si>
  <si>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</si>
  <si>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</si>
  <si>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</si>
  <si>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</si>
  <si>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</si>
  <si>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</si>
  <si>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</si>
  <si>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</si>
  <si>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</si>
  <si>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</si>
  <si>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</si>
  <si>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</si>
  <si>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</si>
  <si>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</si>
  <si>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</si>
  <si>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</si>
  <si>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</si>
  <si>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</si>
  <si>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</si>
  <si>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</si>
  <si>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</si>
  <si>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</si>
  <si>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</si>
  <si>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</si>
  <si>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</si>
  <si>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</si>
  <si>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</si>
  <si>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</si>
  <si>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</si>
  <si>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</si>
  <si>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</si>
  <si>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</si>
  <si>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</si>
  <si>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</si>
  <si>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</si>
  <si>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</si>
  <si>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</si>
  <si>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</si>
  <si>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</si>
  <si>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</si>
  <si>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</si>
  <si>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</si>
  <si>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</si>
  <si>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</si>
  <si>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</si>
  <si>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</si>
  <si>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</si>
  <si>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</si>
  <si>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</si>
  <si>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</si>
  <si>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</si>
  <si>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</si>
  <si>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</si>
  <si>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</si>
  <si>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</si>
  <si>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</si>
  <si>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</si>
  <si>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</si>
  <si>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</si>
  <si>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</si>
  <si>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</si>
  <si>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</si>
  <si>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</si>
  <si>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</si>
  <si>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</si>
  <si>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</si>
  <si>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</si>
  <si>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</si>
  <si>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</si>
  <si>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</si>
  <si>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</si>
  <si>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</si>
  <si>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</si>
  <si>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</si>
  <si>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</si>
  <si>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</si>
  <si>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</si>
  <si>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</si>
  <si>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</si>
  <si>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</si>
  <si>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</si>
  <si>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</si>
  <si>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</si>
  <si>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</si>
  <si>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</si>
  <si>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</si>
  <si>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</si>
  <si>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</si>
  <si>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</si>
  <si>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</si>
  <si>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</si>
  <si>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</si>
  <si>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</si>
  <si>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</si>
  <si>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</si>
  <si>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</si>
  <si>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</si>
  <si>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</si>
  <si>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</si>
  <si>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</si>
  <si>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</si>
  <si>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</si>
  <si>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</si>
  <si>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</si>
  <si>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</si>
  <si>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</si>
  <si>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</si>
  <si>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</si>
  <si>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</si>
  <si>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</si>
  <si>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</si>
  <si>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</si>
  <si>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</si>
  <si>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</si>
  <si>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</si>
  <si>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</si>
  <si>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</si>
  <si>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</si>
  <si>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</si>
  <si>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</si>
  <si>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</si>
  <si>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</si>
  <si>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</si>
  <si>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</si>
  <si>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</si>
  <si>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</si>
  <si>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</si>
  <si>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</si>
  <si>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</si>
  <si>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</si>
  <si>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</si>
  <si>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</si>
  <si>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</si>
  <si>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</si>
  <si>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</si>
  <si>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</si>
  <si>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</si>
  <si>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</si>
  <si>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</si>
  <si>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</si>
  <si>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</si>
  <si>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</si>
  <si>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</si>
  <si>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</si>
  <si>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</si>
  <si>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</si>
  <si>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</si>
  <si>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</si>
  <si>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</si>
  <si>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</si>
  <si>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</si>
  <si>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</si>
  <si>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</si>
  <si>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</si>
  <si>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</si>
  <si>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</si>
  <si>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</si>
  <si>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</si>
  <si>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</si>
  <si>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</si>
  <si>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</si>
  <si>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</si>
  <si>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</si>
  <si>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</si>
  <si>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</si>
  <si>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</si>
  <si>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</si>
  <si>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</si>
  <si>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</si>
  <si>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</si>
  <si>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</si>
  <si>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</si>
  <si>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</si>
  <si>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</si>
  <si>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</si>
  <si>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</si>
  <si>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</si>
  <si>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</si>
  <si>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</si>
  <si>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</si>
  <si>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</si>
  <si>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</si>
  <si>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</si>
  <si>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</si>
  <si>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</si>
  <si>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</si>
  <si>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</si>
  <si>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</si>
  <si>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</si>
  <si>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</si>
  <si>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</si>
  <si>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</si>
  <si>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</si>
  <si>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</si>
  <si>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</si>
  <si>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</si>
  <si>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</si>
  <si>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</si>
  <si>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</si>
  <si>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</si>
  <si>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</si>
  <si>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</si>
  <si>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</si>
  <si>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</si>
  <si>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</si>
  <si>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</si>
  <si>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</si>
  <si>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</si>
  <si>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</si>
  <si>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</si>
  <si>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</si>
  <si>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</si>
  <si>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</si>
  <si>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</si>
  <si>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</si>
  <si>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</si>
  <si>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</si>
  <si>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</si>
  <si>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</si>
  <si>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</si>
  <si>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</si>
  <si>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</si>
  <si>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</si>
  <si>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</si>
  <si>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</si>
  <si>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</si>
  <si>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</si>
  <si>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</si>
  <si>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</si>
  <si>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</si>
  <si>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</si>
  <si>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</si>
  <si>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</si>
  <si>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</si>
  <si>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</si>
  <si>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</si>
  <si>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</si>
  <si>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</si>
  <si>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</si>
  <si>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</si>
  <si>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</si>
  <si>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</si>
  <si>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</si>
  <si>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</si>
  <si>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</si>
  <si>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</si>
  <si>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</si>
  <si>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</si>
  <si>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</si>
  <si>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</si>
  <si>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</si>
  <si>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</si>
  <si>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</si>
  <si>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</si>
  <si>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</si>
  <si>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</si>
  <si>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</si>
  <si>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</si>
  <si>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</si>
  <si>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</si>
  <si>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</si>
  <si>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</si>
  <si>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</si>
  <si>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</si>
  <si>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</si>
  <si>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</si>
  <si>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</si>
  <si>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</si>
  <si>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</si>
  <si>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</si>
  <si>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</si>
  <si>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</si>
  <si>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</si>
  <si>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</si>
  <si>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</si>
  <si>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</si>
  <si>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</si>
  <si>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</si>
  <si>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</si>
  <si>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</si>
  <si>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</si>
  <si>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</si>
  <si>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</si>
  <si>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</si>
  <si>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</si>
  <si>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</si>
  <si>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</si>
  <si>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</si>
  <si>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</si>
  <si>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</si>
  <si>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</si>
  <si>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</si>
  <si>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</si>
  <si>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</si>
  <si>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</si>
  <si>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</si>
  <si>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</si>
  <si>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</si>
  <si>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</si>
  <si>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</si>
  <si>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</si>
  <si>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</si>
  <si>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</si>
  <si>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</si>
  <si>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</si>
  <si>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</si>
  <si>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</si>
  <si>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</si>
  <si>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</si>
  <si>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</si>
  <si>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</si>
  <si>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</si>
  <si>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</si>
  <si>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</si>
  <si>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</si>
  <si>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</si>
  <si>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</si>
  <si>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</si>
  <si>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</si>
  <si>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</si>
  <si>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</si>
  <si>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</si>
  <si>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</si>
  <si>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</si>
  <si>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</si>
  <si>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</si>
  <si>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</si>
  <si>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</si>
  <si>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</si>
  <si>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</si>
  <si>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</si>
  <si>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</si>
  <si>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</si>
  <si>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</si>
  <si>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</si>
  <si>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</si>
  <si>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</si>
  <si>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</si>
  <si>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</si>
  <si>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</si>
  <si>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</si>
  <si>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</si>
  <si>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</si>
  <si>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</si>
  <si>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</si>
  <si>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</si>
  <si>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</si>
  <si>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</si>
  <si>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</si>
  <si>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</si>
  <si>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</si>
  <si>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</si>
  <si>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</si>
  <si>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</si>
  <si>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</si>
  <si>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</si>
  <si>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</si>
  <si>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</si>
  <si>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</si>
  <si>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</si>
  <si>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</si>
  <si>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</si>
  <si>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</si>
  <si>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</si>
  <si>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</si>
  <si>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</si>
  <si>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</si>
  <si>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</si>
  <si>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</si>
  <si>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</si>
  <si>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</si>
  <si>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</si>
  <si>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</si>
  <si>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</si>
  <si>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</si>
  <si>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</si>
  <si>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</si>
  <si>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</si>
  <si>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</si>
  <si>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</si>
  <si>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</si>
  <si>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</si>
  <si>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</si>
  <si>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</si>
  <si>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</si>
  <si>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</si>
  <si>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</si>
  <si>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</si>
  <si>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</si>
  <si>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</si>
  <si>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</si>
  <si>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</si>
  <si>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</si>
  <si>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</si>
  <si>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</si>
  <si>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</si>
  <si>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</si>
  <si>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</si>
  <si>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</si>
  <si>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</si>
  <si>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</si>
  <si>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</si>
  <si>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</si>
  <si>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</si>
  <si>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</si>
  <si>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</si>
  <si>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</si>
  <si>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</si>
  <si>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</si>
  <si>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</si>
  <si>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</si>
  <si>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</si>
  <si>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</si>
  <si>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</si>
  <si>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</si>
  <si>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</si>
  <si>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</si>
  <si>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</si>
  <si>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</si>
  <si>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</si>
  <si>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</si>
  <si>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</si>
  <si>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</si>
  <si>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</si>
  <si>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</si>
  <si>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</si>
  <si>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</si>
  <si>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</si>
  <si>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</si>
  <si>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</si>
  <si>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</si>
  <si>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</si>
  <si>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</si>
  <si>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</si>
  <si>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</si>
  <si>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</si>
  <si>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</si>
  <si>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</si>
  <si>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</si>
  <si>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</si>
  <si>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</si>
  <si>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</si>
  <si>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</si>
  <si>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</si>
  <si>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</si>
  <si>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</si>
  <si>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</si>
  <si>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</si>
  <si>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</si>
  <si>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</si>
  <si>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</si>
  <si>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</si>
  <si>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</si>
  <si>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</si>
  <si>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</si>
  <si>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</si>
  <si>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</si>
  <si>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</si>
  <si>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</si>
  <si>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</si>
  <si>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</si>
  <si>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</si>
  <si>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</si>
  <si>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</si>
  <si>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</si>
  <si>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</si>
  <si>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</si>
  <si>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</si>
  <si>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</si>
  <si>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</si>
  <si>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</si>
  <si>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</si>
  <si>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</si>
  <si>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</si>
  <si>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</si>
  <si>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</si>
  <si>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</si>
  <si>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</si>
  <si>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</si>
  <si>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</si>
  <si>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</si>
  <si>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</si>
  <si>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</si>
  <si>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</si>
  <si>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</si>
  <si>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</si>
  <si>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</si>
  <si>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</si>
  <si>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</si>
  <si>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</si>
  <si>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</si>
  <si>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</si>
  <si>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</si>
  <si>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</si>
  <si>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</si>
  <si>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</si>
  <si>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</si>
  <si>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</si>
  <si>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</si>
  <si>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</si>
  <si>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</si>
  <si>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</si>
  <si>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</si>
  <si>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</si>
  <si>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</si>
  <si>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</si>
  <si>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</si>
  <si>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</si>
  <si>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</si>
  <si>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</si>
  <si>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</si>
  <si>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</si>
  <si>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</si>
  <si>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</si>
  <si>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</si>
  <si>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</si>
  <si>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</si>
  <si>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</si>
  <si>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</si>
  <si>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</si>
  <si>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</si>
  <si>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</si>
  <si>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</si>
  <si>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</si>
  <si>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</si>
  <si>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</si>
  <si>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</si>
  <si>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</si>
  <si>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</si>
  <si>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</si>
  <si>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</si>
  <si>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</si>
  <si>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</si>
  <si>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</si>
  <si>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</si>
  <si>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</si>
  <si>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</si>
  <si>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</si>
  <si>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</si>
  <si>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</si>
  <si>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</si>
  <si>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</si>
  <si>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</si>
  <si>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</si>
  <si>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</si>
  <si>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</si>
  <si>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</si>
  <si>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</si>
  <si>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</si>
  <si>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</si>
  <si>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</si>
  <si>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</si>
  <si>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</si>
  <si>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</si>
  <si>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</si>
  <si>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</si>
  <si>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</si>
  <si>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</si>
  <si>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</si>
  <si>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</si>
  <si>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</si>
  <si>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</si>
  <si>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</si>
  <si>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</si>
  <si>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</si>
  <si>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</si>
  <si>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</si>
  <si>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</si>
  <si>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</si>
  <si>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</si>
  <si>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</si>
  <si>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</si>
  <si>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</si>
  <si>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</si>
  <si>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</si>
  <si>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</si>
  <si>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</si>
  <si>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</si>
  <si>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</si>
  <si>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</si>
  <si>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</si>
  <si>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</si>
  <si>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</si>
  <si>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</si>
  <si>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</si>
  <si>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</si>
  <si>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</si>
  <si>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</si>
  <si>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</si>
  <si>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</si>
  <si>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</si>
  <si>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</si>
  <si>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</si>
  <si>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</si>
  <si>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</si>
  <si>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</si>
  <si>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</si>
  <si>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</si>
  <si>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</si>
  <si>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</si>
  <si>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</si>
  <si>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</si>
  <si>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</si>
  <si>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</si>
  <si>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</si>
  <si>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</si>
  <si>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</si>
  <si>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</si>
  <si>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</si>
  <si>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</si>
  <si>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</si>
  <si>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</si>
  <si>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</si>
  <si>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</si>
  <si>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</si>
  <si>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</si>
  <si>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</si>
  <si>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</si>
  <si>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</si>
  <si>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</si>
  <si>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</si>
  <si>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</si>
  <si>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</si>
  <si>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</si>
  <si>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</si>
  <si>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</si>
  <si>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</si>
  <si>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</si>
  <si>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</si>
  <si>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</si>
  <si>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</si>
  <si>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</si>
  <si>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</si>
  <si>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</si>
  <si>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</si>
  <si>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</si>
  <si>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</si>
  <si>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</si>
  <si>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</si>
  <si>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</si>
  <si>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</si>
  <si>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</si>
  <si>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</si>
  <si>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</si>
  <si>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</si>
  <si>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</si>
  <si>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</si>
  <si>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</si>
  <si>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</si>
  <si>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</si>
  <si>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</si>
  <si>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</si>
  <si>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</si>
  <si>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</si>
  <si>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</si>
  <si>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</si>
  <si>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</si>
  <si>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</si>
  <si>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</si>
  <si>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</si>
  <si>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</si>
  <si>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</si>
  <si>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</si>
  <si>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</si>
  <si>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</si>
  <si>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</si>
  <si>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</si>
  <si>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</si>
  <si>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</si>
  <si>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</si>
  <si>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</si>
  <si>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</si>
  <si>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</si>
  <si>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</si>
  <si>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</si>
  <si>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</si>
  <si>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</si>
  <si>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</si>
  <si>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</si>
  <si>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</si>
  <si>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</si>
  <si>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</si>
  <si>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</si>
  <si>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</si>
  <si>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</si>
  <si>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</si>
  <si>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</si>
  <si>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</si>
  <si>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</si>
  <si>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</si>
  <si>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</si>
  <si>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</si>
  <si>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</si>
  <si>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</si>
  <si>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</si>
  <si>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</si>
  <si>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</si>
  <si>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</si>
  <si>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</si>
  <si>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</si>
  <si>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</si>
  <si>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</si>
  <si>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</si>
  <si>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</si>
  <si>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</si>
  <si>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</si>
  <si>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</si>
  <si>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</si>
  <si>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</si>
  <si>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</si>
  <si>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</si>
  <si>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</si>
  <si>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</si>
  <si>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</si>
  <si>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</si>
  <si>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</si>
  <si>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</si>
  <si>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</si>
  <si>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</si>
  <si>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</si>
  <si>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</si>
  <si>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</si>
  <si>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</si>
  <si>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</si>
  <si>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</si>
  <si>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</si>
  <si>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</si>
  <si>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</si>
  <si>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</si>
  <si>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</si>
  <si>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</si>
  <si>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</si>
  <si>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</si>
  <si>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</si>
  <si>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</si>
  <si>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</si>
  <si>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</si>
  <si>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</si>
  <si>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</si>
  <si>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</si>
  <si>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</si>
  <si>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</si>
  <si>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</si>
  <si>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</si>
  <si>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</si>
  <si>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</si>
  <si>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</si>
  <si>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</si>
  <si>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</si>
  <si>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</si>
  <si>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</si>
  <si>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</si>
  <si>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</si>
  <si>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</si>
  <si>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</si>
  <si>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</si>
  <si>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</si>
  <si>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</si>
  <si>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</si>
  <si>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</si>
  <si>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</si>
  <si>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</si>
  <si>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</si>
  <si>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</si>
  <si>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</si>
  <si>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</si>
  <si>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</si>
  <si>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</si>
  <si>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</si>
  <si>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</si>
  <si>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</si>
  <si>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</si>
  <si>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</si>
  <si>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</si>
  <si>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</si>
  <si>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</si>
  <si>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</si>
  <si>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</si>
  <si>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</si>
  <si>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</si>
  <si>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</si>
  <si>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</si>
  <si>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</si>
  <si>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</si>
  <si>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</si>
  <si>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</si>
  <si>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</si>
  <si>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</si>
  <si>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</si>
  <si>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</si>
  <si>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</si>
  <si>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</si>
  <si>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</si>
  <si>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</si>
  <si>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</si>
  <si>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</si>
  <si>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</si>
  <si>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</si>
  <si>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</si>
  <si>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</si>
  <si>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</si>
  <si>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</si>
  <si>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</si>
  <si>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</si>
  <si>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</si>
  <si>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</si>
  <si>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</si>
  <si>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</si>
  <si>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</si>
  <si>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</si>
  <si>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</si>
  <si>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</si>
  <si>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</si>
  <si>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</si>
  <si>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</si>
  <si>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</si>
  <si>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</si>
  <si>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</si>
  <si>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</si>
  <si>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</si>
  <si>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</si>
  <si>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</si>
  <si>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</si>
  <si>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</si>
  <si>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</si>
  <si>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</si>
  <si>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</si>
  <si>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</si>
  <si>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</si>
  <si>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</si>
  <si>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</si>
  <si>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</si>
  <si>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</si>
  <si>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</si>
  <si>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</si>
  <si>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</si>
  <si>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</si>
  <si>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</si>
  <si>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</si>
  <si>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</si>
  <si>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</si>
  <si>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</si>
  <si>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</si>
  <si>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</si>
  <si>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</si>
  <si>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</si>
  <si>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</si>
  <si>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</si>
  <si>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</si>
  <si>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</si>
  <si>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</si>
  <si>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</si>
  <si>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</si>
  <si>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</si>
  <si>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</si>
  <si>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</si>
  <si>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</si>
  <si>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</si>
  <si>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</si>
  <si>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</si>
  <si>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</si>
  <si>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</si>
  <si>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</si>
  <si>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</si>
  <si>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</si>
  <si>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</si>
  <si>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</si>
  <si>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</si>
  <si>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</si>
  <si>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</si>
  <si>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</si>
  <si>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</si>
  <si>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</si>
  <si>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</si>
  <si>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</si>
  <si>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</si>
  <si>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</si>
  <si>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</si>
  <si>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</si>
  <si>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</si>
  <si>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</si>
  <si>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</si>
  <si>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</si>
  <si>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</si>
  <si>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</si>
  <si>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</si>
  <si>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</si>
  <si>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</si>
  <si>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</si>
  <si>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</si>
  <si>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</si>
  <si>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</si>
  <si>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</si>
  <si>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</si>
  <si>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</si>
  <si>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</si>
  <si>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</si>
  <si>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</si>
  <si>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</si>
  <si>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</si>
  <si>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</si>
  <si>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</si>
  <si>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</si>
  <si>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</si>
  <si>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</si>
  <si>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</si>
  <si>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</si>
  <si>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</si>
  <si>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</si>
  <si>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</si>
  <si>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</si>
  <si>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</si>
  <si>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</si>
  <si>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</si>
  <si>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</si>
  <si>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</si>
  <si>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</si>
  <si>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</si>
  <si>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</si>
  <si>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</si>
  <si>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</si>
  <si>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</si>
  <si>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</si>
  <si>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</si>
  <si>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</si>
  <si>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</si>
  <si>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</si>
  <si>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</si>
  <si>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</si>
  <si>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</si>
  <si>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</si>
  <si>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</si>
  <si>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</si>
  <si>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</si>
  <si>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</si>
  <si>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</si>
  <si>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</si>
  <si>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</si>
  <si>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</si>
  <si>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</si>
  <si>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</si>
  <si>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</si>
  <si>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</si>
  <si>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</si>
  <si>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</si>
  <si>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</si>
  <si>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</si>
  <si>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</si>
  <si>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</si>
  <si>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</si>
  <si>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</si>
  <si>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</si>
  <si>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</si>
  <si>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</si>
  <si>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</si>
  <si>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</si>
  <si>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</si>
  <si>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</si>
  <si>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</si>
  <si>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</si>
  <si>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</si>
  <si>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</si>
  <si>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</si>
  <si>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</si>
  <si>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</si>
  <si>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</si>
  <si>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</si>
  <si>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</si>
  <si>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</si>
  <si>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</si>
  <si>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</si>
  <si>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</si>
  <si>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</si>
  <si>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</si>
  <si>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</si>
  <si>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</si>
  <si>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</si>
  <si>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</si>
  <si>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</si>
  <si>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</si>
  <si>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</si>
  <si>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</si>
  <si>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</si>
  <si>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</si>
  <si>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</si>
  <si>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</si>
  <si>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</si>
  <si>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</si>
  <si>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</si>
  <si>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</si>
  <si>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</si>
  <si>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</si>
  <si>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</si>
  <si>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</si>
  <si>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</si>
  <si>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</si>
  <si>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</si>
  <si>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</si>
  <si>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</si>
  <si>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</si>
  <si>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</si>
  <si>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</si>
  <si>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</si>
  <si>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</si>
  <si>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</si>
  <si>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</si>
  <si>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</si>
  <si>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</si>
  <si>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</si>
  <si>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</si>
  <si>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</si>
  <si>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</si>
  <si>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</si>
  <si>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</si>
  <si>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</si>
  <si>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</si>
  <si>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</si>
  <si>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</si>
  <si>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</si>
  <si>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</si>
  <si>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</si>
  <si>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</si>
  <si>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</si>
  <si>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</si>
  <si>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</si>
  <si>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</si>
  <si>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</si>
  <si>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</si>
  <si>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</si>
  <si>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</si>
  <si>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</si>
  <si>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</si>
  <si>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</si>
  <si>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</si>
  <si>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</si>
  <si>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</si>
  <si>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</si>
  <si>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</si>
  <si>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</si>
  <si>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</si>
  <si>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</si>
  <si>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</si>
  <si>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</si>
  <si>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</si>
  <si>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</si>
  <si>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</si>
  <si>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</si>
  <si>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</si>
  <si>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</si>
  <si>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</si>
  <si>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</si>
  <si>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</si>
  <si>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</si>
  <si>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</si>
  <si>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</si>
  <si>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</si>
  <si>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</si>
  <si>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</si>
  <si>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</si>
  <si>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</si>
  <si>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</si>
  <si>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</si>
  <si>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</si>
  <si>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</si>
  <si>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</si>
  <si>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</si>
  <si>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</si>
  <si>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</si>
  <si>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</si>
  <si>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</si>
  <si>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</si>
  <si>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</si>
  <si>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</si>
  <si>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</si>
  <si>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</si>
  <si>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</si>
  <si>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</si>
  <si>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</si>
  <si>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</si>
  <si>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</si>
  <si>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</si>
  <si>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</si>
  <si>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</si>
  <si>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</si>
  <si>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</si>
  <si>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</si>
  <si>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</si>
  <si>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</si>
  <si>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</si>
  <si>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</si>
  <si>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</si>
  <si>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</si>
  <si>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</si>
  <si>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</si>
  <si>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</si>
  <si>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</si>
  <si>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</si>
  <si>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</si>
  <si>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</si>
  <si>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</si>
  <si>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</si>
  <si>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</si>
  <si>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</si>
  <si>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</si>
  <si>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</si>
  <si>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</si>
  <si>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</si>
  <si>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</si>
  <si>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</si>
  <si>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</si>
  <si>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</si>
  <si>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</si>
  <si>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</si>
  <si>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</si>
  <si>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</si>
  <si>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</si>
  <si>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</si>
  <si>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</si>
  <si>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</si>
  <si>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</si>
  <si>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</si>
  <si>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</si>
  <si>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</si>
  <si>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</si>
  <si>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</si>
  <si>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</si>
  <si>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</si>
  <si>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</si>
  <si>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</si>
  <si>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</si>
  <si>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</si>
  <si>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</si>
  <si>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</si>
  <si>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</si>
  <si>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</si>
  <si>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</si>
  <si>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</si>
  <si>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</si>
  <si>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</si>
  <si>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</si>
  <si>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</si>
  <si>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</si>
  <si>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</si>
  <si>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</si>
  <si>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</si>
  <si>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</si>
  <si>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</si>
  <si>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</si>
  <si>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</si>
  <si>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</si>
  <si>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</si>
  <si>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</si>
  <si>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</si>
  <si>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</si>
  <si>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</si>
  <si>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</si>
  <si>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</si>
  <si>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</si>
  <si>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</si>
  <si>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</si>
  <si>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</si>
  <si>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</si>
  <si>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</si>
  <si>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</si>
  <si>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</si>
  <si>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</si>
  <si>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</si>
  <si>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</si>
  <si>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</si>
  <si>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</si>
  <si>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</si>
  <si>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</si>
  <si>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</si>
  <si>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</si>
  <si>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</si>
  <si>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</si>
  <si>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</si>
  <si>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</si>
  <si>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</si>
  <si>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</si>
  <si>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</si>
  <si>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</si>
  <si>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</si>
  <si>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</si>
  <si>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</si>
  <si>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</si>
  <si>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</si>
  <si>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</si>
  <si>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</si>
  <si>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</si>
  <si>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</si>
  <si>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</si>
  <si>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</si>
  <si>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</si>
  <si>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</si>
  <si>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</si>
  <si>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</si>
  <si>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</si>
  <si>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</si>
  <si>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</si>
  <si>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</si>
  <si>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</si>
  <si>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</si>
  <si>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</si>
  <si>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</si>
  <si>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</si>
  <si>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</si>
  <si>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</si>
  <si>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</si>
  <si>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</si>
  <si>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</si>
  <si>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</si>
  <si>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</si>
  <si>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</si>
  <si>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</si>
  <si>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</si>
  <si>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</si>
  <si>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</si>
  <si>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</si>
  <si>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</si>
  <si>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</si>
  <si>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</si>
  <si>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</si>
  <si>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</si>
  <si>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</si>
  <si>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</si>
  <si>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</si>
  <si>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</si>
  <si>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</si>
  <si>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</si>
  <si>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</si>
  <si>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</si>
  <si>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</si>
  <si>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</si>
  <si>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</si>
  <si>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</si>
  <si>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</si>
  <si>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</si>
  <si>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</si>
  <si>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</si>
  <si>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</si>
  <si>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</si>
  <si>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</si>
  <si>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</si>
  <si>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</si>
  <si>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</si>
  <si>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</si>
  <si>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</si>
  <si>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</si>
  <si>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</si>
  <si>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</si>
  <si>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</si>
  <si>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</si>
  <si>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</si>
  <si>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</si>
  <si>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</si>
  <si>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</si>
  <si>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</si>
  <si>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</si>
  <si>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</si>
  <si>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</si>
  <si>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</si>
  <si>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</si>
  <si>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</si>
  <si>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</si>
  <si>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</si>
  <si>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</si>
  <si>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</si>
  <si>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</si>
  <si>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</si>
  <si>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</si>
  <si>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</si>
  <si>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</si>
  <si>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</si>
  <si>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</si>
  <si>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</si>
  <si>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</si>
  <si>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</si>
  <si>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</si>
  <si>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</si>
  <si>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</si>
  <si>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</si>
  <si>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</si>
  <si>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</si>
  <si>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</si>
  <si>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</si>
  <si>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</si>
  <si>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</si>
  <si>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</si>
  <si>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</si>
  <si>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</si>
  <si>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</si>
  <si>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</si>
  <si>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</si>
  <si>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</si>
  <si>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</si>
  <si>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</si>
  <si>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</si>
  <si>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</si>
  <si>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</si>
  <si>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</si>
  <si>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</si>
  <si>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</si>
  <si>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</si>
  <si>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</si>
  <si>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</si>
  <si>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</si>
  <si>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</si>
  <si>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</si>
  <si>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</si>
  <si>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</si>
  <si>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</si>
  <si>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</si>
  <si>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</si>
  <si>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</si>
  <si>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</si>
  <si>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</si>
  <si>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</si>
  <si>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</si>
  <si>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</si>
  <si>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</si>
  <si>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</si>
  <si>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</si>
  <si>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</si>
  <si>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</si>
  <si>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</si>
  <si>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</si>
  <si>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</si>
  <si>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</si>
  <si>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</si>
  <si>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</si>
  <si>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</si>
  <si>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</si>
  <si>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</si>
  <si>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</si>
  <si>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</si>
  <si>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</si>
  <si>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</si>
  <si>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</si>
  <si>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</si>
  <si>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</si>
  <si>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</si>
  <si>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</si>
  <si>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</si>
  <si>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</si>
  <si>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</si>
  <si>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</si>
  <si>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</si>
  <si>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</si>
  <si>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</si>
  <si>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</si>
  <si>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</si>
  <si>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</si>
  <si>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</si>
  <si>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</si>
  <si>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</si>
  <si>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</si>
  <si>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</si>
  <si>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</si>
  <si>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</si>
  <si>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</si>
  <si>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</si>
  <si>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</si>
  <si>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</si>
  <si>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</si>
  <si>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</si>
  <si>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</si>
  <si>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</si>
  <si>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</si>
  <si>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</si>
  <si>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</si>
  <si>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</si>
  <si>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</si>
  <si>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</si>
  <si>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</si>
  <si>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</si>
  <si>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</si>
  <si>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</si>
  <si>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</si>
  <si>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</si>
  <si>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</si>
  <si>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</si>
  <si>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</si>
  <si>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</si>
  <si>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</si>
  <si>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</si>
  <si>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</si>
  <si>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</si>
  <si>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</si>
  <si>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</si>
  <si>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</si>
  <si>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</si>
  <si>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</si>
  <si>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</si>
  <si>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</si>
  <si>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</si>
  <si>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</si>
  <si>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</si>
  <si>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</si>
  <si>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</si>
  <si>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</si>
  <si>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</si>
  <si>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</si>
  <si>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</si>
  <si>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</si>
  <si>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</si>
  <si>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</si>
  <si>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</si>
  <si>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</si>
  <si>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</si>
  <si>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</si>
  <si>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</si>
  <si>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</si>
  <si>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</si>
  <si>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</si>
  <si>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</si>
  <si>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</si>
  <si>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</si>
  <si>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</si>
  <si>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</si>
  <si>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</si>
  <si>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</si>
  <si>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</si>
  <si>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</si>
  <si>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</si>
  <si>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</si>
  <si>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</si>
  <si>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</si>
  <si>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</si>
  <si>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</si>
  <si>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</si>
  <si>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</si>
  <si>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</si>
  <si>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</si>
  <si>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</si>
  <si>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</si>
  <si>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</si>
  <si>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</si>
  <si>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</si>
  <si>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</si>
  <si>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</si>
  <si>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</si>
  <si>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</si>
  <si>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</si>
  <si>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</si>
  <si>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</si>
  <si>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</si>
  <si>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</si>
  <si>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</si>
  <si>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</si>
  <si>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</si>
  <si>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</si>
  <si>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</si>
  <si>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</si>
  <si>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</si>
  <si>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</si>
  <si>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</si>
  <si>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</si>
  <si>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</si>
  <si>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</si>
  <si>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</si>
  <si>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</si>
  <si>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</si>
  <si>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</si>
  <si>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</si>
  <si>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</si>
  <si>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</si>
  <si>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</si>
  <si>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</si>
  <si>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</si>
  <si>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</si>
  <si>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</si>
  <si>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</si>
  <si>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</si>
  <si>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</si>
  <si>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</si>
  <si>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</si>
  <si>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</si>
  <si>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</si>
  <si>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</si>
  <si>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</si>
  <si>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</si>
  <si>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</si>
  <si>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</si>
  <si>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</si>
  <si>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</si>
  <si>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</si>
  <si>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</si>
  <si>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</si>
  <si>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</si>
  <si>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</si>
  <si>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</si>
  <si>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</si>
  <si>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</si>
  <si>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</si>
  <si>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</si>
  <si>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</si>
  <si>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</si>
  <si>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</si>
  <si>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</si>
  <si>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</si>
  <si>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</si>
  <si>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</si>
  <si>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</si>
  <si>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</si>
  <si>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</si>
  <si>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</si>
  <si>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</si>
  <si>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</si>
  <si>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</si>
  <si>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</si>
  <si>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</si>
  <si>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</si>
  <si>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</si>
  <si>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</si>
  <si>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</si>
  <si>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</si>
  <si>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</si>
  <si>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</si>
  <si>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</si>
  <si>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</si>
  <si>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</si>
  <si>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</si>
  <si>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</si>
  <si>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</si>
  <si>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</si>
  <si>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</si>
  <si>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</si>
  <si>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</si>
  <si>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</si>
  <si>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</si>
  <si>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</si>
  <si>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</si>
  <si>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</si>
  <si>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</si>
  <si>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</si>
  <si>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</si>
  <si>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</si>
  <si>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</si>
  <si>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</si>
  <si>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</si>
  <si>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</si>
  <si>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</si>
  <si>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</si>
  <si>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</si>
  <si>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</si>
  <si>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</si>
  <si>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</si>
  <si>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</si>
  <si>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</si>
  <si>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</si>
  <si>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</si>
  <si>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</si>
  <si>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</si>
  <si>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</si>
  <si>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</si>
  <si>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</si>
  <si>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</si>
  <si>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</si>
  <si>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</si>
  <si>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</si>
  <si>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</si>
  <si>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</si>
  <si>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</si>
  <si>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</si>
  <si>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</si>
  <si>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</si>
  <si>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</si>
  <si>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</si>
  <si>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</si>
  <si>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</si>
  <si>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</si>
  <si>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</si>
  <si>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</si>
  <si>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</si>
  <si>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</si>
  <si>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</si>
  <si>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</si>
  <si>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</si>
  <si>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</si>
  <si>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</si>
  <si>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</si>
  <si>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</si>
  <si>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</si>
  <si>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</si>
  <si>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</si>
  <si>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</si>
  <si>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</si>
  <si>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</si>
  <si>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</si>
  <si>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</si>
  <si>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</si>
  <si>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</si>
  <si>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</si>
  <si>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</si>
  <si>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</si>
  <si>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</si>
  <si>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</si>
  <si>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</si>
  <si>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</si>
  <si>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</si>
  <si>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</si>
  <si>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</si>
  <si>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</si>
  <si>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</si>
  <si>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</si>
  <si>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</si>
  <si>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</si>
  <si>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</si>
  <si>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</si>
  <si>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</si>
  <si>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</si>
  <si>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</si>
  <si>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</si>
  <si>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</si>
  <si>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</si>
  <si>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</si>
  <si>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</si>
  <si>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</si>
  <si>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</si>
  <si>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</si>
  <si>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</si>
  <si>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</si>
  <si>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</si>
  <si>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</si>
  <si>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</si>
  <si>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</si>
  <si>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</si>
  <si>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</si>
  <si>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</si>
  <si>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</si>
  <si>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</si>
  <si>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</si>
  <si>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</si>
  <si>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</si>
  <si>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</si>
  <si>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</si>
  <si>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</si>
  <si>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</si>
  <si>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</si>
  <si>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</si>
  <si>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</si>
  <si>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</si>
  <si>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</si>
  <si>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</si>
  <si>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</si>
  <si>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</si>
  <si>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</si>
  <si>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</si>
  <si>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</si>
  <si>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</si>
  <si>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</si>
  <si>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</si>
  <si>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</si>
  <si>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</si>
  <si>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</si>
  <si>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</si>
  <si>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</si>
  <si>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</si>
  <si>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</si>
  <si>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</si>
  <si>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</si>
  <si>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</si>
  <si>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</si>
  <si>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</si>
  <si>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</si>
  <si>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</si>
  <si>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</si>
  <si>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</si>
  <si>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</si>
  <si>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</si>
  <si>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</si>
  <si>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</si>
  <si>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</si>
  <si>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</si>
  <si>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</si>
  <si>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</si>
  <si>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</si>
  <si>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</si>
  <si>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</si>
  <si>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</si>
  <si>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</si>
  <si>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</si>
  <si>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</si>
  <si>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</si>
  <si>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</si>
  <si>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</si>
  <si>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</si>
  <si>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</si>
  <si>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</si>
  <si>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</si>
  <si>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</si>
  <si>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</si>
  <si>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</si>
  <si>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</si>
  <si>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</si>
  <si>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</si>
  <si>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</si>
  <si>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</si>
  <si>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</si>
  <si>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</si>
  <si>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</si>
  <si>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</si>
  <si>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</si>
  <si>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</si>
  <si>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</si>
  <si>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</si>
  <si>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</si>
  <si>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</si>
  <si>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</si>
  <si>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</si>
  <si>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</si>
  <si>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</si>
  <si>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</si>
  <si>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</si>
  <si>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</si>
  <si>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</si>
  <si>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</si>
  <si>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</si>
  <si>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</si>
  <si>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</si>
  <si>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</si>
  <si>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</si>
  <si>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</si>
  <si>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</si>
  <si>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</si>
  <si>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</si>
  <si>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</si>
  <si>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</si>
  <si>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</si>
  <si>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</si>
  <si>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</si>
  <si>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</si>
  <si>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</si>
  <si>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</si>
  <si>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</si>
  <si>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</si>
  <si>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</si>
  <si>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</si>
  <si>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</si>
  <si>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</si>
  <si>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</si>
  <si>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</si>
  <si>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</si>
  <si>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</si>
  <si>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</si>
  <si>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</si>
  <si>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</si>
  <si>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</si>
  <si>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</si>
  <si>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</si>
  <si>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</si>
  <si>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</si>
  <si>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</si>
  <si>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</si>
  <si>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</si>
  <si>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</si>
  <si>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</si>
  <si>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</si>
  <si>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</si>
  <si>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</si>
  <si>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</si>
  <si>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</si>
  <si>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</si>
  <si>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</si>
  <si>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</si>
  <si>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</si>
  <si>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</si>
  <si>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</si>
  <si>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</si>
  <si>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</si>
  <si>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</si>
  <si>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</si>
  <si>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</si>
  <si>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</si>
  <si>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</si>
  <si>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</si>
  <si>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</si>
  <si>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</si>
  <si>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</si>
  <si>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</si>
  <si>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</si>
  <si>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</si>
  <si>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</si>
  <si>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</si>
  <si>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</si>
  <si>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</si>
  <si>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</si>
  <si>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</si>
  <si>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</si>
  <si>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</si>
  <si>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</si>
  <si>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</si>
  <si>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</si>
  <si>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</si>
  <si>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</si>
  <si>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</si>
  <si>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</si>
  <si>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</si>
  <si>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</si>
  <si>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</si>
  <si>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</si>
  <si>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</si>
  <si>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</si>
  <si>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</si>
  <si>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</si>
  <si>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</si>
  <si>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</si>
  <si>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</si>
  <si>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</si>
  <si>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</si>
  <si>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</si>
  <si>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</si>
  <si>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</si>
  <si>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</si>
  <si>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</si>
  <si>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</si>
  <si>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</si>
  <si>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</si>
  <si>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</si>
  <si>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</si>
  <si>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</si>
  <si>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</si>
  <si>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</si>
  <si>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</si>
  <si>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</si>
  <si>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</si>
  <si>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</si>
  <si>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</si>
  <si>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</si>
  <si>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</si>
  <si>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</si>
  <si>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</si>
  <si>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</si>
  <si>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</si>
  <si>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</si>
  <si>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</si>
  <si>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</si>
  <si>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</si>
  <si>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</si>
  <si>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</si>
  <si>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</si>
  <si>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</si>
  <si>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</si>
  <si>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</si>
  <si>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</si>
  <si>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</si>
  <si>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</si>
  <si>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</si>
  <si>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</si>
  <si>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</si>
  <si>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</si>
  <si>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</si>
  <si>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</si>
  <si>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</si>
  <si>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</si>
  <si>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</si>
  <si>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</si>
  <si>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</si>
  <si>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</si>
  <si>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</si>
  <si>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</si>
  <si>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</si>
  <si>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</si>
  <si>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</si>
  <si>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</si>
  <si>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</si>
  <si>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</si>
  <si>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</si>
  <si>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</si>
  <si>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</si>
  <si>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</si>
  <si>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</si>
  <si>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</si>
  <si>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</si>
  <si>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</si>
  <si>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</si>
  <si>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</si>
  <si>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</si>
  <si>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</si>
  <si>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</si>
  <si>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</si>
  <si>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</si>
  <si>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</si>
  <si>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</si>
  <si>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</si>
  <si>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</si>
  <si>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</si>
  <si>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</si>
  <si>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</si>
  <si>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</si>
  <si>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</si>
  <si>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</si>
  <si>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</si>
  <si>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</si>
  <si>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</si>
  <si>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</si>
  <si>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</si>
  <si>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</si>
  <si>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</si>
  <si>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</si>
  <si>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</si>
  <si>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</si>
  <si>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</si>
  <si>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</si>
  <si>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</si>
  <si>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</si>
  <si>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</si>
  <si>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</si>
  <si>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</si>
  <si>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</si>
  <si>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</si>
  <si>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</si>
  <si>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</si>
  <si>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</si>
  <si>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</si>
  <si>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</si>
  <si>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</si>
  <si>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</si>
  <si>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</si>
  <si>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</si>
  <si>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</si>
  <si>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</si>
  <si>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</si>
  <si>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</si>
  <si>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</si>
  <si>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</si>
  <si>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</si>
  <si>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</si>
  <si>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</si>
  <si>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</si>
  <si>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</si>
  <si>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</si>
  <si>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</si>
  <si>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</si>
  <si>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</si>
  <si>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</si>
  <si>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</si>
  <si>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</si>
  <si>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</si>
  <si>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</si>
  <si>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</si>
  <si>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</si>
  <si>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</si>
  <si>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</si>
  <si>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</si>
  <si>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</si>
  <si>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</si>
  <si>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</si>
  <si>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</si>
  <si>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</si>
  <si>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</si>
  <si>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</si>
  <si>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</si>
  <si>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</si>
  <si>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</si>
  <si>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</si>
  <si>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</si>
  <si>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</si>
  <si>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</si>
  <si>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</si>
  <si>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</si>
  <si>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</si>
  <si>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</si>
  <si>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</si>
  <si>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</si>
  <si>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</si>
  <si>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</si>
  <si>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</si>
  <si>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</si>
  <si>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</si>
  <si>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</si>
  <si>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</si>
  <si>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</si>
  <si>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</si>
  <si>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</si>
  <si>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</si>
  <si>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</si>
  <si>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</si>
  <si>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</si>
  <si>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</si>
  <si>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</si>
  <si>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</si>
  <si>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</si>
  <si>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</si>
  <si>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</si>
  <si>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</si>
  <si>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</si>
  <si>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</si>
  <si>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</si>
  <si>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</si>
  <si>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</si>
  <si>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</si>
  <si>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</si>
  <si>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</si>
  <si>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</si>
  <si>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</si>
  <si>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</si>
  <si>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</si>
  <si>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</si>
  <si>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</si>
  <si>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</si>
  <si>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</si>
  <si>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</si>
  <si>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</si>
  <si>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</si>
  <si>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</si>
  <si>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</si>
  <si>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</si>
  <si>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</si>
  <si>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</si>
  <si>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</si>
  <si>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</si>
  <si>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</si>
  <si>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</si>
  <si>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</si>
  <si>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</si>
  <si>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</si>
  <si>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</si>
  <si>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</si>
  <si>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</si>
  <si>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</si>
  <si>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</si>
  <si>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</si>
  <si>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</si>
  <si>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</si>
  <si>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</si>
  <si>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</si>
  <si>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</si>
  <si>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</si>
  <si>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</si>
  <si>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</si>
  <si>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</si>
  <si>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</si>
  <si>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</si>
  <si>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</si>
  <si>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</si>
  <si>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</si>
  <si>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</si>
  <si>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</si>
  <si>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</si>
  <si>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</si>
  <si>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</si>
  <si>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</si>
  <si>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</si>
  <si>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</si>
  <si>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</si>
  <si>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</si>
  <si>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</si>
  <si>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</si>
  <si>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</si>
  <si>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</si>
  <si>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</si>
  <si>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</si>
  <si>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</si>
  <si>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</si>
  <si>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</si>
  <si>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</si>
  <si>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</si>
  <si>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</si>
  <si>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</si>
  <si>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</si>
  <si>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</si>
  <si>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</si>
  <si>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</si>
  <si>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</si>
  <si>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</si>
  <si>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</si>
  <si>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</si>
  <si>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</si>
  <si>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</si>
  <si>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</si>
  <si>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</si>
  <si>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</si>
  <si>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</si>
  <si>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</si>
  <si>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</si>
  <si>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</si>
  <si>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</si>
  <si>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</si>
  <si>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</si>
  <si>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</si>
  <si>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</si>
  <si>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</si>
  <si>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</si>
  <si>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</si>
  <si>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</si>
  <si>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</si>
  <si>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</si>
  <si>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</si>
  <si>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</si>
  <si>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</si>
  <si>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</si>
  <si>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</si>
  <si>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</si>
  <si>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</si>
  <si>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</si>
  <si>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</si>
  <si>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</si>
  <si>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</si>
  <si>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</si>
  <si>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</si>
  <si>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</si>
  <si>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</si>
  <si>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</si>
  <si>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</si>
  <si>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</si>
  <si>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</si>
  <si>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</si>
  <si>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</si>
  <si>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</si>
  <si>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</si>
  <si>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</si>
  <si>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</si>
  <si>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</si>
  <si>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</si>
  <si>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</si>
  <si>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</si>
  <si>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</si>
  <si>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</si>
  <si>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</si>
  <si>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</si>
  <si>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</si>
  <si>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</si>
  <si>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</si>
  <si>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</si>
  <si>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</si>
  <si>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</si>
  <si>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</si>
  <si>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</si>
  <si>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</si>
  <si>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</si>
  <si>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</si>
  <si>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</si>
  <si>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</si>
  <si>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</si>
  <si>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</si>
  <si>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</si>
  <si>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</si>
  <si>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</si>
  <si>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</si>
  <si>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</si>
  <si>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</si>
  <si>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</si>
  <si>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</si>
  <si>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</si>
  <si>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</si>
  <si>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</si>
  <si>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</si>
  <si>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</si>
  <si>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</si>
  <si>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</si>
  <si>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</si>
  <si>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</si>
  <si>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</si>
  <si>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</si>
  <si>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</si>
  <si>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</si>
  <si>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</si>
  <si>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</si>
  <si>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</si>
  <si>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</si>
  <si>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</si>
  <si>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</si>
  <si>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</si>
  <si>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</si>
  <si>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</si>
  <si>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</si>
  <si>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</si>
  <si>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</si>
  <si>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</si>
  <si>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</si>
  <si>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</si>
  <si>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</si>
  <si>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</si>
  <si>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</si>
  <si>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</si>
  <si>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</si>
  <si>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</si>
  <si>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</si>
  <si>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</si>
  <si>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</si>
  <si>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</si>
  <si>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</si>
  <si>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</si>
  <si>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</si>
  <si>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</si>
  <si>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</si>
  <si>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</si>
  <si>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</si>
  <si>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</si>
  <si>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</si>
  <si>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</si>
  <si>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</si>
  <si>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</si>
  <si>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</si>
  <si>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</si>
  <si>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</si>
  <si>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</si>
  <si>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</si>
  <si>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</si>
  <si>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</si>
  <si>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</si>
  <si>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</si>
  <si>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</si>
  <si>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</si>
  <si>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</si>
  <si>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</si>
  <si>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</si>
  <si>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</si>
  <si>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</si>
  <si>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</si>
  <si>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</si>
  <si>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</si>
  <si>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</si>
  <si>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</si>
  <si>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</si>
  <si>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</si>
  <si>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</si>
  <si>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</si>
  <si>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</si>
  <si>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</si>
  <si>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</si>
  <si>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</si>
  <si>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</si>
  <si>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</si>
  <si>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</si>
  <si>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</si>
  <si>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</si>
  <si>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</si>
  <si>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</si>
  <si>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</si>
  <si>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</si>
  <si>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</si>
  <si>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</si>
  <si>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</si>
  <si>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</si>
  <si>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</si>
  <si>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</si>
  <si>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</si>
  <si>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</si>
  <si>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</si>
  <si>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</si>
  <si>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</si>
  <si>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</si>
  <si>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</si>
  <si>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</si>
  <si>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</si>
  <si>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</si>
  <si>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</si>
  <si>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</si>
  <si>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</si>
  <si>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</si>
  <si>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</si>
  <si>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</si>
  <si>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</si>
  <si>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</si>
  <si>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</si>
  <si>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</si>
  <si>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</si>
  <si>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</si>
  <si>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</si>
  <si>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</si>
  <si>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</si>
  <si>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</si>
  <si>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</si>
  <si>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</si>
  <si>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</si>
  <si>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</si>
  <si>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</si>
  <si>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</si>
  <si>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</si>
  <si>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</si>
  <si>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</si>
  <si>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</si>
  <si>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</si>
  <si>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</si>
  <si>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</si>
  <si>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</si>
  <si>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</si>
  <si>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</si>
  <si>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</si>
  <si>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</si>
  <si>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</si>
  <si>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</si>
  <si>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</si>
  <si>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</si>
  <si>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</si>
  <si>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</si>
  <si>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</si>
  <si>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</si>
  <si>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</si>
  <si>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</si>
  <si>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</si>
  <si>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</si>
  <si>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</si>
  <si>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</si>
  <si>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</si>
  <si>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</si>
  <si>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</si>
  <si>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</si>
  <si>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</si>
  <si>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</si>
  <si>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</si>
  <si>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</si>
  <si>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</si>
  <si>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</si>
  <si>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</si>
  <si>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</si>
  <si>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</si>
  <si>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</si>
  <si>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</si>
  <si>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</si>
  <si>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</si>
  <si>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</si>
  <si>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</si>
  <si>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</si>
  <si>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</si>
  <si>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</si>
  <si>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</si>
  <si>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</si>
  <si>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</si>
  <si>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</si>
  <si>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</si>
  <si>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</si>
  <si>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</si>
  <si>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</si>
  <si>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</si>
  <si>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</si>
  <si>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</si>
  <si>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</si>
  <si>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</si>
  <si>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</si>
  <si>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</si>
  <si>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</si>
  <si>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</si>
  <si>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</si>
  <si>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</si>
  <si>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</si>
  <si>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</si>
  <si>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</si>
  <si>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</si>
  <si>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</si>
  <si>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</si>
  <si>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</si>
  <si>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</si>
  <si>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</si>
  <si>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</si>
  <si>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</si>
  <si>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</si>
  <si>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</si>
  <si>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</si>
  <si>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</si>
  <si>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</si>
  <si>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</si>
  <si>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</si>
  <si>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</si>
  <si>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</si>
  <si>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</si>
  <si>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</si>
  <si>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</si>
  <si>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</si>
  <si>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</si>
  <si>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</si>
  <si>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</si>
  <si>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</si>
  <si>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</si>
  <si>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</si>
  <si>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</si>
  <si>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</si>
  <si>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</si>
  <si>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</si>
  <si>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</si>
  <si>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</si>
  <si>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</si>
  <si>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</si>
  <si>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</si>
  <si>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</si>
  <si>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</si>
  <si>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</si>
  <si>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</si>
  <si>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</si>
  <si>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</si>
  <si>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</si>
  <si>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</si>
  <si>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</si>
  <si>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</si>
  <si>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</si>
  <si>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</si>
  <si>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</si>
  <si>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</si>
  <si>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</si>
  <si>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</si>
  <si>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</si>
  <si>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</si>
  <si>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</si>
  <si>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</si>
  <si>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</si>
  <si>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</si>
  <si>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</si>
  <si>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</si>
  <si>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</si>
  <si>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</si>
  <si>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</si>
  <si>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</si>
  <si>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</si>
  <si>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</si>
  <si>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</si>
  <si>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</si>
  <si>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</si>
  <si>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</si>
  <si>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</si>
  <si>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</si>
  <si>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</si>
  <si>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</si>
  <si>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</si>
  <si>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</si>
  <si>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</si>
  <si>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</si>
  <si>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</si>
  <si>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</si>
  <si>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</si>
  <si>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</si>
  <si>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</si>
  <si>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</si>
  <si>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</si>
  <si>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</si>
  <si>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</si>
  <si>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</si>
  <si>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</si>
  <si>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</si>
  <si>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</si>
  <si>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</si>
  <si>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</si>
  <si>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</si>
  <si>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</si>
  <si>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</si>
  <si>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</si>
  <si>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</si>
  <si>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</si>
  <si>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</si>
  <si>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</si>
  <si>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</si>
  <si>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</si>
  <si>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</si>
  <si>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</si>
  <si>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</si>
  <si>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</si>
  <si>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</si>
  <si>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</si>
  <si>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</si>
  <si>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</si>
  <si>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</si>
  <si>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</si>
  <si>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</si>
  <si>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</si>
  <si>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</si>
  <si>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</si>
  <si>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</si>
  <si>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</si>
  <si>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</si>
  <si>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</si>
  <si>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</si>
  <si>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</si>
  <si>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</si>
  <si>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</si>
  <si>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</si>
  <si>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</si>
  <si>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</si>
  <si>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</si>
  <si>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</si>
  <si>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</si>
  <si>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</si>
  <si>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</si>
  <si>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</si>
  <si>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</si>
  <si>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</si>
  <si>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</si>
  <si>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</si>
  <si>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</si>
  <si>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</si>
  <si>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</si>
  <si>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</si>
  <si>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</si>
  <si>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</si>
  <si>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</si>
  <si>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</si>
  <si>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</si>
  <si>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</si>
  <si>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</si>
  <si>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</si>
  <si>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</si>
  <si>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</si>
  <si>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</si>
  <si>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</si>
  <si>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</si>
  <si>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</si>
  <si>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</si>
  <si>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</si>
  <si>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</si>
  <si>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</si>
  <si>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</si>
  <si>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</si>
  <si>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</si>
  <si>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</si>
  <si>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</si>
  <si>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</si>
  <si>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</si>
  <si>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</si>
  <si>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</si>
  <si>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</si>
  <si>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</si>
  <si>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</si>
  <si>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</si>
  <si>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</si>
  <si>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</si>
  <si>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</si>
  <si>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</si>
  <si>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</si>
  <si>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</si>
  <si>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</si>
  <si>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</si>
  <si>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</si>
  <si>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</si>
  <si>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</si>
  <si>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</si>
  <si>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</si>
  <si>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</si>
  <si>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</si>
  <si>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</si>
  <si>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</si>
  <si>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</si>
  <si>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</si>
  <si>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</si>
  <si>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</si>
  <si>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</si>
  <si>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</si>
  <si>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</si>
  <si>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</si>
  <si>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</si>
  <si>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</si>
  <si>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</si>
  <si>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</si>
  <si>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</si>
  <si>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</si>
  <si>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</si>
  <si>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</si>
  <si>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</si>
  <si>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</si>
  <si>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</si>
  <si>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</si>
  <si>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</si>
  <si>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</si>
  <si>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</si>
  <si>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</si>
  <si>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</si>
  <si>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</si>
  <si>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</si>
  <si>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</si>
  <si>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</si>
  <si>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</si>
  <si>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</si>
  <si>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</si>
  <si>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</si>
  <si>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</si>
  <si>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</si>
  <si>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</si>
  <si>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</si>
  <si>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</si>
  <si>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</si>
  <si>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</si>
  <si>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</si>
  <si>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</si>
  <si>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</si>
  <si>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</si>
  <si>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</si>
  <si>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</si>
  <si>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</si>
  <si>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</si>
  <si>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</si>
  <si>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</si>
  <si>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</si>
  <si>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</si>
  <si>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</si>
  <si>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</si>
  <si>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</si>
  <si>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</si>
  <si>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</si>
  <si>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</si>
  <si>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</si>
  <si>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</si>
  <si>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</si>
  <si>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</si>
  <si>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</si>
  <si>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</si>
  <si>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</si>
  <si>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</si>
  <si>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</si>
  <si>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</si>
  <si>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</si>
  <si>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</si>
  <si>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</si>
  <si>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</si>
  <si>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</si>
  <si>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</si>
  <si>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</si>
  <si>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</si>
  <si>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</si>
  <si>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</si>
  <si>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</si>
  <si>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</si>
  <si>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</si>
  <si>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</si>
  <si>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</si>
  <si>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</si>
  <si>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</si>
  <si>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</si>
  <si>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</si>
  <si>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</si>
  <si>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</si>
  <si>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</si>
  <si>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</si>
  <si>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</si>
  <si>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</si>
  <si>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</si>
  <si>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</si>
  <si>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</si>
  <si>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</si>
  <si>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</si>
  <si>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</si>
  <si>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</si>
  <si>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</si>
  <si>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</si>
  <si>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</si>
  <si>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</si>
  <si>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</si>
  <si>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</si>
  <si>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</si>
  <si>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</si>
  <si>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</si>
  <si>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</si>
  <si>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</si>
  <si>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</si>
  <si>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</si>
  <si>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</si>
  <si>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</si>
  <si>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</si>
  <si>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</si>
  <si>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</si>
  <si>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</si>
  <si>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</si>
  <si>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</si>
  <si>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</si>
  <si>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</si>
  <si>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</si>
  <si>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</si>
  <si>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</si>
  <si>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</si>
  <si>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</si>
  <si>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</si>
  <si>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</si>
  <si>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</si>
  <si>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</si>
  <si>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</si>
  <si>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</si>
  <si>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</si>
  <si>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</si>
  <si>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</si>
  <si>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</si>
  <si>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</si>
  <si>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</si>
  <si>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</si>
  <si>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</si>
  <si>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</si>
  <si>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</si>
  <si>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</si>
  <si>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</si>
  <si>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</si>
  <si>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</si>
  <si>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</si>
  <si>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</si>
  <si>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</si>
  <si>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</si>
  <si>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</si>
  <si>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</si>
  <si>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</si>
  <si>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</si>
  <si>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</si>
  <si>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</si>
  <si>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</si>
  <si>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</si>
  <si>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</si>
  <si>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</si>
  <si>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</si>
  <si>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</si>
  <si>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</si>
  <si>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</si>
  <si>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</si>
  <si>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</si>
  <si>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</si>
  <si>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</si>
  <si>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</si>
  <si>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</si>
  <si>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</si>
  <si>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</si>
  <si>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</si>
  <si>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</si>
  <si>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</si>
  <si>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</si>
  <si>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</si>
  <si>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</si>
  <si>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</si>
  <si>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</si>
  <si>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</si>
  <si>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</si>
  <si>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</si>
  <si>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</si>
  <si>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</si>
  <si>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</si>
  <si>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</si>
  <si>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</si>
  <si>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</si>
  <si>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</si>
  <si>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</si>
  <si>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</si>
  <si>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</si>
  <si>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</si>
  <si>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</si>
  <si>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</si>
  <si>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</si>
  <si>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</si>
  <si>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</si>
  <si>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</si>
  <si>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</si>
  <si>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</si>
  <si>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</si>
  <si>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</si>
  <si>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</si>
  <si>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</si>
  <si>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</si>
  <si>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</si>
  <si>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</si>
  <si>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</si>
  <si>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</si>
  <si>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</si>
  <si>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</si>
  <si>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</si>
  <si>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</si>
  <si>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</si>
  <si>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</si>
  <si>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</si>
  <si>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</si>
  <si>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</si>
  <si>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</si>
  <si>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</si>
  <si>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</si>
  <si>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</si>
  <si>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</si>
  <si>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</si>
  <si>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</si>
  <si>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</si>
  <si>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</si>
  <si>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</si>
  <si>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</si>
  <si>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</si>
  <si>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</si>
  <si>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</si>
  <si>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</si>
  <si>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</si>
  <si>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</si>
  <si>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</si>
  <si>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</si>
  <si>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</si>
  <si>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</si>
  <si>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</si>
  <si>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</si>
  <si>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</si>
  <si>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</si>
  <si>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</si>
  <si>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</si>
  <si>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</si>
  <si>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</si>
  <si>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</si>
  <si>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</si>
  <si>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</si>
  <si>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</si>
  <si>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</si>
  <si>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</si>
  <si>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</si>
  <si>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</si>
  <si>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</si>
  <si>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</si>
  <si>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</si>
  <si>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</si>
  <si>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</si>
  <si>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</si>
  <si>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</si>
  <si>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</si>
  <si>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</si>
  <si>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</si>
  <si>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</si>
  <si>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</si>
  <si>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</si>
  <si>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</si>
  <si>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</si>
  <si>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</si>
  <si>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</si>
  <si>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</si>
  <si>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</si>
  <si>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</si>
  <si>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</si>
  <si>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</si>
  <si>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</si>
  <si>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</si>
  <si>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</si>
  <si>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</si>
  <si>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</si>
  <si>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</si>
  <si>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</si>
  <si>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</si>
  <si>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</si>
  <si>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</si>
  <si>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</si>
  <si>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</si>
  <si>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</si>
  <si>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</si>
  <si>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</si>
  <si>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</si>
  <si>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</si>
  <si>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</si>
  <si>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</si>
  <si>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</si>
  <si>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</si>
  <si>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</si>
  <si>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</si>
  <si>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</si>
  <si>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</si>
  <si>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</si>
  <si>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</si>
  <si>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</si>
  <si>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</si>
  <si>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</si>
  <si>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</si>
  <si>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</si>
  <si>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</si>
  <si>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</si>
  <si>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</si>
  <si>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</si>
  <si>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</si>
  <si>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</si>
  <si>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</si>
  <si>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</si>
  <si>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</si>
  <si>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</si>
  <si>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</si>
  <si>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</si>
  <si>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</si>
  <si>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</si>
  <si>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</si>
  <si>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</si>
  <si>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</si>
  <si>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</si>
  <si>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</si>
  <si>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</si>
  <si>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</si>
  <si>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</si>
  <si>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</si>
  <si>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</si>
  <si>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</si>
  <si>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</si>
  <si>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</si>
  <si>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</si>
  <si>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</si>
  <si>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</si>
  <si>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</si>
  <si>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</si>
  <si>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</si>
  <si>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</si>
  <si>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</si>
  <si>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</si>
  <si>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</si>
  <si>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</si>
  <si>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</si>
  <si>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</si>
  <si>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</si>
  <si>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</si>
  <si>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</si>
  <si>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</si>
  <si>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</si>
  <si>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</si>
  <si>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</si>
  <si>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</si>
  <si>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</si>
  <si>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</si>
  <si>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</si>
  <si>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</si>
  <si>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</si>
  <si>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</si>
  <si>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</si>
  <si>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</si>
  <si>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</si>
  <si>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</si>
  <si>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</si>
  <si>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</si>
  <si>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</si>
  <si>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</si>
  <si>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</si>
  <si>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</si>
  <si>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</si>
  <si>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</si>
  <si>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</si>
  <si>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</si>
  <si>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</si>
  <si>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</si>
  <si>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</si>
  <si>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</si>
  <si>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</si>
  <si>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</si>
  <si>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</si>
  <si>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</si>
  <si>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</si>
  <si>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</si>
  <si>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</si>
  <si>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</si>
  <si>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</si>
  <si>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</si>
  <si>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</si>
  <si>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</si>
  <si>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</si>
  <si>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</si>
  <si>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</si>
  <si>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</si>
  <si>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</si>
  <si>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</si>
  <si>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</si>
  <si>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</si>
  <si>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</si>
  <si>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</si>
  <si>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</si>
  <si>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</si>
  <si>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</si>
  <si>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</si>
  <si>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</si>
  <si>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</si>
  <si>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</si>
  <si>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</si>
  <si>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</si>
  <si>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</si>
  <si>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</si>
  <si>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</si>
  <si>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</si>
  <si>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</si>
  <si>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</si>
  <si>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</si>
  <si>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</si>
  <si>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</si>
  <si>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</si>
  <si>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</si>
  <si>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</si>
  <si>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</si>
  <si>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</si>
  <si>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</si>
  <si>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</si>
  <si>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</si>
  <si>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</si>
  <si>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</si>
  <si>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</si>
  <si>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</si>
  <si>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</si>
  <si>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</si>
  <si>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</si>
  <si>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</si>
  <si>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</si>
  <si>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</si>
  <si>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</si>
  <si>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</si>
  <si>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</si>
  <si>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</si>
  <si>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</si>
  <si>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</si>
  <si>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</si>
  <si>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</si>
  <si>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</si>
  <si>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</si>
  <si>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</si>
  <si>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</si>
  <si>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</si>
  <si>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</si>
  <si>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</si>
  <si>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</si>
  <si>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</si>
  <si>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</si>
  <si>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</si>
  <si>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</si>
  <si>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</si>
  <si>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</si>
  <si>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</si>
  <si>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</si>
  <si>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</si>
  <si>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</si>
  <si>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</si>
  <si>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</si>
  <si>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</si>
  <si>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</si>
  <si>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</si>
  <si>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</si>
  <si>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</si>
  <si>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</si>
  <si>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</si>
  <si>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</si>
  <si>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</si>
  <si>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</si>
  <si>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</si>
  <si>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</si>
  <si>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</si>
  <si>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</si>
  <si>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</si>
  <si>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</si>
  <si>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</si>
  <si>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</si>
  <si>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</si>
  <si>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</si>
  <si>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</si>
  <si>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</si>
  <si>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</si>
  <si>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</si>
  <si>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</si>
  <si>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</si>
  <si>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</si>
  <si>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</si>
  <si>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</si>
  <si>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</si>
  <si>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</si>
  <si>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</si>
  <si>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</si>
  <si>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</si>
  <si>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</si>
  <si>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</si>
  <si>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</si>
  <si>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</si>
  <si>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</si>
  <si>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</si>
  <si>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</si>
  <si>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</si>
  <si>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</si>
  <si>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</si>
  <si>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</si>
  <si>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</si>
  <si>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</si>
  <si>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</si>
  <si>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</si>
  <si>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</si>
  <si>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</si>
  <si>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</si>
  <si>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</si>
  <si>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</si>
  <si>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</si>
  <si>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</si>
  <si>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</si>
  <si>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</si>
  <si>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</si>
  <si>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</si>
  <si>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</si>
  <si>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</si>
  <si>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</si>
  <si>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</si>
  <si>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</si>
  <si>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</si>
  <si>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</si>
  <si>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</si>
  <si>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</si>
  <si>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</si>
  <si>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</si>
  <si>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</si>
  <si>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</si>
  <si>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</si>
  <si>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</si>
  <si>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</si>
  <si>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</si>
  <si>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</si>
  <si>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</si>
  <si>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</si>
  <si>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</si>
  <si>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</si>
  <si>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</si>
  <si>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</si>
  <si>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</si>
  <si>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</si>
  <si>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</si>
  <si>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</si>
  <si>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</si>
  <si>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</si>
  <si>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</si>
  <si>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</si>
  <si>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</si>
  <si>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</si>
  <si>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</si>
  <si>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</si>
  <si>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</si>
  <si>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</si>
  <si>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</si>
  <si>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</si>
  <si>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</si>
  <si>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</si>
  <si>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</si>
  <si>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</si>
  <si>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</si>
  <si>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</si>
  <si>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</si>
  <si>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</si>
  <si>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</si>
  <si>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</si>
  <si>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</si>
  <si>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</si>
  <si>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</si>
  <si>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</si>
  <si>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</si>
  <si>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</si>
  <si>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</si>
  <si>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</si>
  <si>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</si>
  <si>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</si>
  <si>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</si>
  <si>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</si>
  <si>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</si>
  <si>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</si>
  <si>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</si>
  <si>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</si>
  <si>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</si>
  <si>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</si>
  <si>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</si>
  <si>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</si>
  <si>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</si>
  <si>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</si>
  <si>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</si>
  <si>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</si>
  <si>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</si>
  <si>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</si>
  <si>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</si>
  <si>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</si>
  <si>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</si>
  <si>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</si>
  <si>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</si>
  <si>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</si>
  <si>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</si>
  <si>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</si>
  <si>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</si>
  <si>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</si>
  <si>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</si>
  <si>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</si>
  <si>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</si>
  <si>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</si>
  <si>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</si>
  <si>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</si>
  <si>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</si>
  <si>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</si>
  <si>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</si>
  <si>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</si>
  <si>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</si>
  <si>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</si>
  <si>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</si>
  <si>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</si>
  <si>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</si>
  <si>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</si>
  <si>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</si>
  <si>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</si>
  <si>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</si>
  <si>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</si>
  <si>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</si>
  <si>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</si>
  <si>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</si>
  <si>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</si>
  <si>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</si>
  <si>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</si>
  <si>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</si>
  <si>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</si>
  <si>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</si>
  <si>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</si>
  <si>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</si>
  <si>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</si>
  <si>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</si>
  <si>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</si>
  <si>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</si>
  <si>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</si>
  <si>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</si>
  <si>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</si>
  <si>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</si>
  <si>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</si>
  <si>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</si>
  <si>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</si>
  <si>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</si>
  <si>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</si>
  <si>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</si>
  <si>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</si>
  <si>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</si>
  <si>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</si>
  <si>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</si>
  <si>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</si>
  <si>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</si>
  <si>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</si>
  <si>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</si>
  <si>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</si>
  <si>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</si>
  <si>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</si>
  <si>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</si>
  <si>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</si>
  <si>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</si>
  <si>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</si>
  <si>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</si>
  <si>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</si>
  <si>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</si>
  <si>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</si>
  <si>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</si>
  <si>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</si>
  <si>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</si>
  <si>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</si>
  <si>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</si>
  <si>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</si>
  <si>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</si>
  <si>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</si>
  <si>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</si>
  <si>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</si>
  <si>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</si>
  <si>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</si>
  <si>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</si>
  <si>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</si>
  <si>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</si>
  <si>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</si>
  <si>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</si>
  <si>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</si>
  <si>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</si>
  <si>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</si>
  <si>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</si>
  <si>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</si>
  <si>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</si>
  <si>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</si>
  <si>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</si>
  <si>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</si>
  <si>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</si>
  <si>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</si>
  <si>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</si>
  <si>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</si>
  <si>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</si>
  <si>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</si>
  <si>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</si>
  <si>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</si>
  <si>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</si>
  <si>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</si>
  <si>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</si>
  <si>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</si>
  <si>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</si>
  <si>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</si>
  <si>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</si>
  <si>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</si>
  <si>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</si>
  <si>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</si>
  <si>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</si>
  <si>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</si>
  <si>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</si>
  <si>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</si>
  <si>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</si>
  <si>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</si>
  <si>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</si>
  <si>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</si>
  <si>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</si>
  <si>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</si>
  <si>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</si>
  <si>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</si>
  <si>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</si>
  <si>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</si>
  <si>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</si>
  <si>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</si>
  <si>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</si>
  <si>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</si>
  <si>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</si>
  <si>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</si>
  <si>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</si>
  <si>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</si>
  <si>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</si>
  <si>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</si>
  <si>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</si>
  <si>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</si>
  <si>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</si>
  <si>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</si>
  <si>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</si>
  <si>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</si>
  <si>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</si>
  <si>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</si>
  <si>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</si>
  <si>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</si>
  <si>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</si>
  <si>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</si>
  <si>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</si>
  <si>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</si>
  <si>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</si>
  <si>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</si>
  <si>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</si>
  <si>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</si>
  <si>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</si>
  <si>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</si>
  <si>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</si>
  <si>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</si>
  <si>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</si>
  <si>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</si>
  <si>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</si>
  <si>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</si>
  <si>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</si>
  <si>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</si>
  <si>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</si>
  <si>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</si>
  <si>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</si>
  <si>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</si>
  <si>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</si>
  <si>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</si>
  <si>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</si>
  <si>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</si>
  <si>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</si>
  <si>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</si>
  <si>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</si>
  <si>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</si>
  <si>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</si>
  <si>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</si>
  <si>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</si>
  <si>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</si>
  <si>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</si>
  <si>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</si>
  <si>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</si>
  <si>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</si>
  <si>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</si>
  <si>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</si>
  <si>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</si>
  <si>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</si>
  <si>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</si>
  <si>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</si>
  <si>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</si>
  <si>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</si>
  <si>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</si>
  <si>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</si>
  <si>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</si>
  <si>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</si>
  <si>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</si>
  <si>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</si>
  <si>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</si>
  <si>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</si>
  <si>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</si>
  <si>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</si>
  <si>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</si>
  <si>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</si>
  <si>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</si>
  <si>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</si>
  <si>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</si>
  <si>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</si>
  <si>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</si>
  <si>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</si>
  <si>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</si>
  <si>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</si>
  <si>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</si>
  <si>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</si>
  <si>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</si>
  <si>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</si>
  <si>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</si>
  <si>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</si>
  <si>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</si>
  <si>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</si>
  <si>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</si>
  <si>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</si>
  <si>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</si>
  <si>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</si>
  <si>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</si>
  <si>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</si>
  <si>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</si>
  <si>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</si>
  <si>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</si>
  <si>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</si>
  <si>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</si>
  <si>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</si>
  <si>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</si>
  <si>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</si>
  <si>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</si>
  <si>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</si>
  <si>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</si>
  <si>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</si>
  <si>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</si>
  <si>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</si>
  <si>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</si>
  <si>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</si>
  <si>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</si>
  <si>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</si>
  <si>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</si>
  <si>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</si>
  <si>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</si>
  <si>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</si>
  <si>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</si>
  <si>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</si>
  <si>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</si>
  <si>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</si>
  <si>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</si>
  <si>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</si>
  <si>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</si>
  <si>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</si>
  <si>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</si>
  <si>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</si>
  <si>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</si>
  <si>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</si>
  <si>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</si>
  <si>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</si>
  <si>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</si>
  <si>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</si>
  <si>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</si>
  <si>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</si>
  <si>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</si>
  <si>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</si>
  <si>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</si>
  <si>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</si>
  <si>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</si>
  <si>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</si>
  <si>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</si>
  <si>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</si>
  <si>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</si>
  <si>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</si>
  <si>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</si>
  <si>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</si>
  <si>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</si>
  <si>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</si>
  <si>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</si>
  <si>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</si>
  <si>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</si>
  <si>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</si>
  <si>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</si>
  <si>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</si>
  <si>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</si>
  <si>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</si>
  <si>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</si>
  <si>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</si>
  <si>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</si>
  <si>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</si>
  <si>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</si>
  <si>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</si>
  <si>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</si>
  <si>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</si>
  <si>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</si>
  <si>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</si>
  <si>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</si>
  <si>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</si>
  <si>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</si>
  <si>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</si>
  <si>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</si>
  <si>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</si>
  <si>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</si>
  <si>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</si>
  <si>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</si>
  <si>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</si>
  <si>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</si>
  <si>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</si>
  <si>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</si>
  <si>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</si>
  <si>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</si>
  <si>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</si>
  <si>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</si>
  <si>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</si>
  <si>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</si>
  <si>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</si>
  <si>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</si>
  <si>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</si>
  <si>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</si>
  <si>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</si>
  <si>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</si>
  <si>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</si>
  <si>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</si>
  <si>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</si>
  <si>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</si>
  <si>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</si>
  <si>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</si>
  <si>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</si>
  <si>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</si>
  <si>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</si>
  <si>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</si>
  <si>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</si>
  <si>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</si>
  <si>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</si>
  <si>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</si>
  <si>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</si>
  <si>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</si>
  <si>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</si>
  <si>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</si>
  <si>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</si>
  <si>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</si>
  <si>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</si>
  <si>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</si>
  <si>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</si>
  <si>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</si>
  <si>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</si>
  <si>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</si>
  <si>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</si>
  <si>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</si>
  <si>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</si>
  <si>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</si>
  <si>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</si>
  <si>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</si>
  <si>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</si>
  <si>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</si>
  <si>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</si>
  <si>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</si>
  <si>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</si>
  <si>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</si>
  <si>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</si>
  <si>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</si>
  <si>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</si>
  <si>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</si>
  <si>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</si>
  <si>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</si>
  <si>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</si>
  <si>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</si>
  <si>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</si>
  <si>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</si>
  <si>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</si>
  <si>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</si>
  <si>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</si>
  <si>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</si>
  <si>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</si>
  <si>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</si>
  <si>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</si>
  <si>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</si>
  <si>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</si>
  <si>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</si>
  <si>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</si>
  <si>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</si>
  <si>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</si>
  <si>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</si>
  <si>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</si>
  <si>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</si>
  <si>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</si>
  <si>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</si>
  <si>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</si>
  <si>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</si>
  <si>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</si>
  <si>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</si>
  <si>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</si>
  <si>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</si>
  <si>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</si>
  <si>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</si>
  <si>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</si>
  <si>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</si>
  <si>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</si>
  <si>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</si>
  <si>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</si>
  <si>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</si>
  <si>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</si>
  <si>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</si>
  <si>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</si>
  <si>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</si>
  <si>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</si>
  <si>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</si>
  <si>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</si>
  <si>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</si>
  <si>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</si>
  <si>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</si>
  <si>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</si>
  <si>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</si>
  <si>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</si>
  <si>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</si>
  <si>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</si>
  <si>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</si>
  <si>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</si>
  <si>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</si>
  <si>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</si>
  <si>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</si>
  <si>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</si>
  <si>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</si>
  <si>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</si>
  <si>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</si>
  <si>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</si>
  <si>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</si>
  <si>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</si>
  <si>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</si>
  <si>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</si>
  <si>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</si>
  <si>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</si>
  <si>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</si>
  <si>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</si>
  <si>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</si>
  <si>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</si>
  <si>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</si>
  <si>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</si>
  <si>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</si>
  <si>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</si>
  <si>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</si>
  <si>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</si>
  <si>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</si>
  <si>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</si>
  <si>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</si>
  <si>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</si>
  <si>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</si>
  <si>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</si>
  <si>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</si>
  <si>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</si>
  <si>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</si>
  <si>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</si>
  <si>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</si>
  <si>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</si>
  <si>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</si>
  <si>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</si>
  <si>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</si>
  <si>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</si>
  <si>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</si>
  <si>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</si>
  <si>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</si>
  <si>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</si>
  <si>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</si>
  <si>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</si>
  <si>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</si>
  <si>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</si>
  <si>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</si>
  <si>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</si>
  <si>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</si>
  <si>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</si>
  <si>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</si>
  <si>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</si>
  <si>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</si>
  <si>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</si>
  <si>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</si>
  <si>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</si>
  <si>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</si>
  <si>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</si>
  <si>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</si>
  <si>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</si>
  <si>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</si>
  <si>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</si>
  <si>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</si>
  <si>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</si>
  <si>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</si>
  <si>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</si>
  <si>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</si>
  <si>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</si>
  <si>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</si>
  <si>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</si>
  <si>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</si>
  <si>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</si>
  <si>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</si>
  <si>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</si>
  <si>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</si>
  <si>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</si>
  <si>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</si>
  <si>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</si>
  <si>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</si>
  <si>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</si>
  <si>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</si>
  <si>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</si>
  <si>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</si>
  <si>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</si>
  <si>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</si>
  <si>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</si>
  <si>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</si>
  <si>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</si>
  <si>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</si>
  <si>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</si>
  <si>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</si>
  <si>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</si>
  <si>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</si>
  <si>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</si>
  <si>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</si>
  <si>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</si>
  <si>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</si>
  <si>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</si>
  <si>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</si>
  <si>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</si>
  <si>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</si>
  <si>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</si>
  <si>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</si>
  <si>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</si>
  <si>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</si>
  <si>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</si>
  <si>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</si>
  <si>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</si>
  <si>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</si>
  <si>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</si>
  <si>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</si>
  <si>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</si>
  <si>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</si>
  <si>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</si>
  <si>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</si>
  <si>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</si>
  <si>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</si>
  <si>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</si>
  <si>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</si>
  <si>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</si>
  <si>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</si>
  <si>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</si>
  <si>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</si>
  <si>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</si>
  <si>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</si>
  <si>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</si>
  <si>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</si>
  <si>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</si>
  <si>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</si>
  <si>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</si>
  <si>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</si>
  <si>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</si>
  <si>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</si>
  <si>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</si>
  <si>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</si>
  <si>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</si>
  <si>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</si>
  <si>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</si>
  <si>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</si>
  <si>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</si>
  <si>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</si>
  <si>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</si>
  <si>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</si>
  <si>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</si>
  <si>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</si>
  <si>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</si>
  <si>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</si>
  <si>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</si>
  <si>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</si>
  <si>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</si>
  <si>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</si>
  <si>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</si>
  <si>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</si>
  <si>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</si>
  <si>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</si>
  <si>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</si>
  <si>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</si>
  <si>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</si>
  <si>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</si>
  <si>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</si>
  <si>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</si>
  <si>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</si>
  <si>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</si>
  <si>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</si>
  <si>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</si>
  <si>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</si>
  <si>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</si>
  <si>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</si>
  <si>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</si>
  <si>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</si>
  <si>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</si>
  <si>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</si>
  <si>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</si>
  <si>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</si>
  <si>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</si>
  <si>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</si>
  <si>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</si>
  <si>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</si>
  <si>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</si>
  <si>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</si>
  <si>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</si>
  <si>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</si>
  <si>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</si>
  <si>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</si>
  <si>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</si>
  <si>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</si>
  <si>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</si>
  <si>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</si>
  <si>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</si>
  <si>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</si>
  <si>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</si>
  <si>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</si>
  <si>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</si>
  <si>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</si>
  <si>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</si>
  <si>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</si>
  <si>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</si>
  <si>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</si>
  <si>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</si>
  <si>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</si>
  <si>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</si>
  <si>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</si>
  <si>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</si>
  <si>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</si>
  <si>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</si>
  <si>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</si>
  <si>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</si>
  <si>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</si>
  <si>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</si>
  <si>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</si>
  <si>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</si>
  <si>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</si>
  <si>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</si>
  <si>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</si>
  <si>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</si>
  <si>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</si>
  <si>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</si>
  <si>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</si>
  <si>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</si>
  <si>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</si>
  <si>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</si>
  <si>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</si>
  <si>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</si>
  <si>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</si>
  <si>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</si>
  <si>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</si>
  <si>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</si>
  <si>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</si>
  <si>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</si>
  <si>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</si>
  <si>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</si>
  <si>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</si>
  <si>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</si>
  <si>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</si>
  <si>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</si>
  <si>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</si>
  <si>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</si>
  <si>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</si>
  <si>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</si>
  <si>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</si>
  <si>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</si>
  <si>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</si>
  <si>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</si>
  <si>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</si>
  <si>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</si>
  <si>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</si>
  <si>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</si>
  <si>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</si>
  <si>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</si>
  <si>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</si>
  <si>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</si>
  <si>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</si>
  <si>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</si>
  <si>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</si>
  <si>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</si>
  <si>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</si>
  <si>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</si>
  <si>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</si>
  <si>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</si>
  <si>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</si>
  <si>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</si>
  <si>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</si>
  <si>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</si>
  <si>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</si>
  <si>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</si>
  <si>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</si>
  <si>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</si>
  <si>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</si>
  <si>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</si>
  <si>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</si>
  <si>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</si>
  <si>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</si>
  <si>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</si>
  <si>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</si>
  <si>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</si>
  <si>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</si>
  <si>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</si>
  <si>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</si>
  <si>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</si>
  <si>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</si>
  <si>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</si>
  <si>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</si>
  <si>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</si>
  <si>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</si>
  <si>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</si>
  <si>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</si>
  <si>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</si>
  <si>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</si>
  <si>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</si>
  <si>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</si>
  <si>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</si>
  <si>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</si>
  <si>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</si>
  <si>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</si>
  <si>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</si>
  <si>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</si>
  <si>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</si>
  <si>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</si>
  <si>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</si>
  <si>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</si>
  <si>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</si>
  <si>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</si>
  <si>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</si>
  <si>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</si>
  <si>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</si>
  <si>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</si>
  <si>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</si>
  <si>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</si>
  <si>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</si>
  <si>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</si>
  <si>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</si>
  <si>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</si>
  <si>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</si>
  <si>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</si>
  <si>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</si>
  <si>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</si>
  <si>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</si>
  <si>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</si>
  <si>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</si>
  <si>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</si>
  <si>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</si>
  <si>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</si>
  <si>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</si>
  <si>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</si>
  <si>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</si>
  <si>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</si>
  <si>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</si>
  <si>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</si>
  <si>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</si>
  <si>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</si>
  <si>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</si>
  <si>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</si>
  <si>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</si>
  <si>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</si>
  <si>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</si>
  <si>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</si>
  <si>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</si>
  <si>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</si>
  <si>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</si>
  <si>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</si>
  <si>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</si>
  <si>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</si>
  <si>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</si>
  <si>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</si>
  <si>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</si>
  <si>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</si>
  <si>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</si>
  <si>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</si>
  <si>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</si>
  <si>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</si>
  <si>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</si>
  <si>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</si>
  <si>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</si>
  <si>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</si>
  <si>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</si>
  <si>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</si>
  <si>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</si>
  <si>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</si>
  <si>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</si>
  <si>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</si>
  <si>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</si>
  <si>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</si>
  <si>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</si>
  <si>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</si>
  <si>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</si>
  <si>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</si>
  <si>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</si>
  <si>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</si>
  <si>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</si>
  <si>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</si>
  <si>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</si>
  <si>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</si>
  <si>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</si>
  <si>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</si>
  <si>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</si>
  <si>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</si>
  <si>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</si>
  <si>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</si>
  <si>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</si>
  <si>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</si>
  <si>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</si>
  <si>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</si>
  <si>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</si>
  <si>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</si>
  <si>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</si>
  <si>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</si>
  <si>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</si>
  <si>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</si>
  <si>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</si>
  <si>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</si>
  <si>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</si>
  <si>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</si>
  <si>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</si>
  <si>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</si>
  <si>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</si>
  <si>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</si>
  <si>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</si>
  <si>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</si>
  <si>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</si>
  <si>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</si>
  <si>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</si>
  <si>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</si>
  <si>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</si>
  <si>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</si>
  <si>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</si>
  <si>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</si>
  <si>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</si>
  <si>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</si>
  <si>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</si>
  <si>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</si>
  <si>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</si>
  <si>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</si>
  <si>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</si>
  <si>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</si>
  <si>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</si>
  <si>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</si>
  <si>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</si>
  <si>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</si>
  <si>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</si>
  <si>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</si>
  <si>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</si>
  <si>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</si>
  <si>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</si>
  <si>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</si>
  <si>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</si>
  <si>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</si>
  <si>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</si>
  <si>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</si>
  <si>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</si>
  <si>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</si>
  <si>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</si>
  <si>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</si>
  <si>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</si>
  <si>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</si>
  <si>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</si>
  <si>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</si>
  <si>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</si>
  <si>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</si>
  <si>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</si>
  <si>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</si>
  <si>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</si>
  <si>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</si>
  <si>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</si>
  <si>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</si>
  <si>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</si>
  <si>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</si>
  <si>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</si>
  <si>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</si>
  <si>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</si>
  <si>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</si>
  <si>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</si>
  <si>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</si>
  <si>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</si>
  <si>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</si>
  <si>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</si>
  <si>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</si>
  <si>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</si>
  <si>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</si>
  <si>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</si>
  <si>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</si>
  <si>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</si>
  <si>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</si>
  <si>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</si>
  <si>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</si>
  <si>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</si>
  <si>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</si>
  <si>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</si>
  <si>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</si>
  <si>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</si>
  <si>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</si>
  <si>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</si>
  <si>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</si>
  <si>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</si>
  <si>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</si>
  <si>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</si>
  <si>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</si>
  <si>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</si>
  <si>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</si>
  <si>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</si>
  <si>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</si>
  <si>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</si>
  <si>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</si>
  <si>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</si>
  <si>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</si>
  <si>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</si>
  <si>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</si>
  <si>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</si>
  <si>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</si>
  <si>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</si>
  <si>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</si>
  <si>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</si>
  <si>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</si>
  <si>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</si>
  <si>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</si>
  <si>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</si>
  <si>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</si>
  <si>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</si>
  <si>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</si>
  <si>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</si>
  <si>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</si>
  <si>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</si>
  <si>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</si>
  <si>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</si>
  <si>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</si>
  <si>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</si>
  <si>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</si>
  <si>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</si>
  <si>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</si>
  <si>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</si>
  <si>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</si>
  <si>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</si>
  <si>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</si>
  <si>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</si>
  <si>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</si>
  <si>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</si>
  <si>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</si>
  <si>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</si>
  <si>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</si>
  <si>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</si>
  <si>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</si>
  <si>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</si>
  <si>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</si>
  <si>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</si>
  <si>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</si>
  <si>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</si>
  <si>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</si>
  <si>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</si>
  <si>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</si>
  <si>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</si>
  <si>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</si>
  <si>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</si>
  <si>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</si>
  <si>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</si>
  <si>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</si>
  <si>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</si>
  <si>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</si>
  <si>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</si>
  <si>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</si>
  <si>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</si>
  <si>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</si>
  <si>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</si>
  <si>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</si>
  <si>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</si>
  <si>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</si>
  <si>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</si>
  <si>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</si>
  <si>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</si>
  <si>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</si>
  <si>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</si>
  <si>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</si>
  <si>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</si>
  <si>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</si>
  <si>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</si>
  <si>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</si>
  <si>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</si>
  <si>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</si>
  <si>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</si>
  <si>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</si>
  <si>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</si>
  <si>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</si>
  <si>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</si>
  <si>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</si>
  <si>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</si>
  <si>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</si>
  <si>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</si>
  <si>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</si>
  <si>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</si>
  <si>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</si>
  <si>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</si>
  <si>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</si>
  <si>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</si>
  <si>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</si>
  <si>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</si>
  <si>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</si>
  <si>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</si>
  <si>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</si>
  <si>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</si>
  <si>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</si>
  <si>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</si>
  <si>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</si>
  <si>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</si>
  <si>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</si>
  <si>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</si>
  <si>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</si>
  <si>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</si>
  <si>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</si>
  <si>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</si>
  <si>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</si>
  <si>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</si>
  <si>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</si>
  <si>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</si>
  <si>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</si>
  <si>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</si>
  <si>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</si>
  <si>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</si>
  <si>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</si>
  <si>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</si>
  <si>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</si>
  <si>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</si>
  <si>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</si>
  <si>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</si>
  <si>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</si>
  <si>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</si>
  <si>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</si>
  <si>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</si>
  <si>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</si>
  <si>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</si>
  <si>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</si>
  <si>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</si>
  <si>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</si>
  <si>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</si>
  <si>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</si>
  <si>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</si>
  <si>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</si>
  <si>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</si>
  <si>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</si>
  <si>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</si>
  <si>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</si>
  <si>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</si>
  <si>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</si>
  <si>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</si>
  <si>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</si>
  <si>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</si>
  <si>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</si>
  <si>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</si>
  <si>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</si>
  <si>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</si>
  <si>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</si>
  <si>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</si>
  <si>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</si>
  <si>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</si>
  <si>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</si>
  <si>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</si>
  <si>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</si>
  <si>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</si>
  <si>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</si>
  <si>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</si>
  <si>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</si>
  <si>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</si>
  <si>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</si>
  <si>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</si>
  <si>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</si>
  <si>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</si>
  <si>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</si>
  <si>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</si>
  <si>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</si>
  <si>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</si>
  <si>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</si>
  <si>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</si>
  <si>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</si>
  <si>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</si>
  <si>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</si>
  <si>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</si>
  <si>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</si>
  <si>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</si>
  <si>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</si>
  <si>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</si>
  <si>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</si>
  <si>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</si>
  <si>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</si>
  <si>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</si>
  <si>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</si>
  <si>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</si>
  <si>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</si>
  <si>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</si>
  <si>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</si>
  <si>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</si>
  <si>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</si>
  <si>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</si>
  <si>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</si>
  <si>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</si>
  <si>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</si>
  <si>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</si>
  <si>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</si>
  <si>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</si>
  <si>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</si>
  <si>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</si>
  <si>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</si>
  <si>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</si>
  <si>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</si>
  <si>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</si>
  <si>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</si>
  <si>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</si>
  <si>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</si>
  <si>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</si>
  <si>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</si>
  <si>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</si>
  <si>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</si>
  <si>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</si>
  <si>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</si>
  <si>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</si>
  <si>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</si>
  <si>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</si>
  <si>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</si>
  <si>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</si>
  <si>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</si>
  <si>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</si>
  <si>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</si>
  <si>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</si>
  <si>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</si>
  <si>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</si>
  <si>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</si>
  <si>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</si>
  <si>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</si>
  <si>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</si>
  <si>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</si>
  <si>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</si>
  <si>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</si>
  <si>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</si>
  <si>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</si>
  <si>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</si>
  <si>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</si>
  <si>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</si>
  <si>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</si>
  <si>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</si>
  <si>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</si>
  <si>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</si>
  <si>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</si>
  <si>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</si>
  <si>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</si>
  <si>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</si>
  <si>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</si>
  <si>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</si>
  <si>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</si>
  <si>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</si>
  <si>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</si>
  <si>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</si>
  <si>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</si>
  <si>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</si>
  <si>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</si>
  <si>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</si>
  <si>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</si>
  <si>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</si>
  <si>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</si>
  <si>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</si>
  <si>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</si>
  <si>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</si>
  <si>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</si>
  <si>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</si>
  <si>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</si>
  <si>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</si>
  <si>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</si>
  <si>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</si>
  <si>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</si>
  <si>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</si>
  <si>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</si>
  <si>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</si>
  <si>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</si>
  <si>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</si>
  <si>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</si>
  <si>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</si>
  <si>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</si>
  <si>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</si>
  <si>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</si>
  <si>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</si>
  <si>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</si>
  <si>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</si>
  <si>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</si>
  <si>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</si>
  <si>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</si>
  <si>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</si>
  <si>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</si>
  <si>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</si>
  <si>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</si>
  <si>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</si>
  <si>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</si>
  <si>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</si>
  <si>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</si>
  <si>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</si>
  <si>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</si>
  <si>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</si>
  <si>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</si>
  <si>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</si>
  <si>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</si>
  <si>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</si>
  <si>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</si>
  <si>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</si>
  <si>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</si>
  <si>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</si>
  <si>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</si>
  <si>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</si>
  <si>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</si>
  <si>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</si>
  <si>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</si>
  <si>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</si>
  <si>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</si>
  <si>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</si>
  <si>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</si>
  <si>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</si>
  <si>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</si>
  <si>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</si>
  <si>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</si>
  <si>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</si>
  <si>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</si>
  <si>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</si>
  <si>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</si>
  <si>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</si>
  <si>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</si>
  <si>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</si>
  <si>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</si>
  <si>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</si>
  <si>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</si>
  <si>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</si>
  <si>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</si>
  <si>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</si>
  <si>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</si>
  <si>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</si>
  <si>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</si>
  <si>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</si>
  <si>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</si>
  <si>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</si>
  <si>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</si>
  <si>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</si>
  <si>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</si>
  <si>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</si>
  <si>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</si>
  <si>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</si>
  <si>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</si>
  <si>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</si>
  <si>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</si>
  <si>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</si>
  <si>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</si>
  <si>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</si>
  <si>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</si>
  <si>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</si>
  <si>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</si>
  <si>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</si>
  <si>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</si>
  <si>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</si>
  <si>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</si>
  <si>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</si>
  <si>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</si>
  <si>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</si>
  <si>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</si>
  <si>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</si>
  <si>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</si>
  <si>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</si>
  <si>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</si>
  <si>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</si>
  <si>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</si>
  <si>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</si>
  <si>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</si>
  <si>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</si>
  <si>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</si>
  <si>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</si>
  <si>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</si>
  <si>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</si>
  <si>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</si>
  <si>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</si>
  <si>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</si>
  <si>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</si>
  <si>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</si>
  <si>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</si>
  <si>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</si>
  <si>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</si>
  <si>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</si>
  <si>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</si>
  <si>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</si>
  <si>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</si>
  <si>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</si>
  <si>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</si>
  <si>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</si>
  <si>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</si>
  <si>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</si>
  <si>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</si>
  <si>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</si>
  <si>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</si>
  <si>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</si>
  <si>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</si>
  <si>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</si>
  <si>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</si>
  <si>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</si>
  <si>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</si>
  <si>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</si>
  <si>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</si>
  <si>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</si>
  <si>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</si>
  <si>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</si>
  <si>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</si>
  <si>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</si>
  <si>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</si>
  <si>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</si>
  <si>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</si>
  <si>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</si>
  <si>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</si>
  <si>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</si>
  <si>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</si>
  <si>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</si>
  <si>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</si>
  <si>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</si>
  <si>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</si>
  <si>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</si>
  <si>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</si>
  <si>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</si>
  <si>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</si>
  <si>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</si>
  <si>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</si>
  <si>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</si>
  <si>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</si>
  <si>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</si>
  <si>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</si>
  <si>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</si>
  <si>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</si>
  <si>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</si>
  <si>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</si>
  <si>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</si>
  <si>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</si>
  <si>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</si>
  <si>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</si>
  <si>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</si>
  <si>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</si>
  <si>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</si>
  <si>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</si>
  <si>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</si>
  <si>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</si>
  <si>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</si>
  <si>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</si>
  <si>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</si>
  <si>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</si>
  <si>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</si>
  <si>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</si>
  <si>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</si>
  <si>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</si>
  <si>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</si>
  <si>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</si>
  <si>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</si>
  <si>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</si>
  <si>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</si>
  <si>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</si>
  <si>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</si>
  <si>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</si>
  <si>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</si>
  <si>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</si>
  <si>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</si>
  <si>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</si>
  <si>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</si>
  <si>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</si>
  <si>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</si>
  <si>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</si>
  <si>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</si>
  <si>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</si>
  <si>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</si>
  <si>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</si>
  <si>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</si>
  <si>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</si>
  <si>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</si>
  <si>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</si>
  <si>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</si>
  <si>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</si>
  <si>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</si>
  <si>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</si>
  <si>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</si>
  <si>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</si>
  <si>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</si>
  <si>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</si>
  <si>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</si>
  <si>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</si>
  <si>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</si>
  <si>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</si>
  <si>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</si>
  <si>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</si>
  <si>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</si>
  <si>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</si>
  <si>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</si>
  <si>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</si>
  <si>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</si>
  <si>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</si>
  <si>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</si>
  <si>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</si>
  <si>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</si>
  <si>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</si>
  <si>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</si>
  <si>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</si>
  <si>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</si>
  <si>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</si>
  <si>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</si>
  <si>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</si>
  <si>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</si>
  <si>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</si>
  <si>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</si>
  <si>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</si>
  <si>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</si>
  <si>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</si>
  <si>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</si>
  <si>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</si>
  <si>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</si>
  <si>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</si>
  <si>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</si>
  <si>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</si>
  <si>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</si>
  <si>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</si>
  <si>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</si>
  <si>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</si>
  <si>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</si>
  <si>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</si>
  <si>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</si>
  <si>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</si>
  <si>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</si>
  <si>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</si>
  <si>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</si>
  <si>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</si>
  <si>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</si>
  <si>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</si>
  <si>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</si>
  <si>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</si>
  <si>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</si>
  <si>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</si>
  <si>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</si>
  <si>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</si>
  <si>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</si>
  <si>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</si>
  <si>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</si>
  <si>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</si>
  <si>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</si>
  <si>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</si>
  <si>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</si>
  <si>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</si>
  <si>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</si>
  <si>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</si>
  <si>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</si>
  <si>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</si>
  <si>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</si>
  <si>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</si>
  <si>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</si>
  <si>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</si>
  <si>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</si>
  <si>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</si>
  <si>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</si>
  <si>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</si>
  <si>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</si>
  <si>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</si>
  <si>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</si>
  <si>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</si>
  <si>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</si>
  <si>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</si>
  <si>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</si>
  <si>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</si>
  <si>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</si>
  <si>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</si>
  <si>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</si>
  <si>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</si>
  <si>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</si>
  <si>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</si>
  <si>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</si>
  <si>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</si>
  <si>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</si>
  <si>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</si>
  <si>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</si>
  <si>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</si>
  <si>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</si>
  <si>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</si>
  <si>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</si>
  <si>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</si>
  <si>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</si>
  <si>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</si>
  <si>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</si>
  <si>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</si>
  <si>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</si>
  <si>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</si>
  <si>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</si>
  <si>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</si>
  <si>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</si>
  <si>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</si>
  <si>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</si>
  <si>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</si>
  <si>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</si>
  <si>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</si>
  <si>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</si>
  <si>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</si>
  <si>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</si>
  <si>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</si>
  <si>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</si>
  <si>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</si>
  <si>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</si>
  <si>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</si>
  <si>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</si>
  <si>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</si>
  <si>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</si>
  <si>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</si>
  <si>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</si>
  <si>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</si>
  <si>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</si>
  <si>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</si>
  <si>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</si>
  <si>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</si>
  <si>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</si>
  <si>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</si>
  <si>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</si>
  <si>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</si>
  <si>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</si>
  <si>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</si>
  <si>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</si>
  <si>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</si>
  <si>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</si>
  <si>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</si>
  <si>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</si>
  <si>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</si>
  <si>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</si>
  <si>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</si>
  <si>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</si>
  <si>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</si>
  <si>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</si>
  <si>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</si>
  <si>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</si>
  <si>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</si>
  <si>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</si>
  <si>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</si>
  <si>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</si>
  <si>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</si>
  <si>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</si>
  <si>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</si>
  <si>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</si>
  <si>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</si>
  <si>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</si>
  <si>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</si>
  <si>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</si>
  <si>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</si>
  <si>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</si>
  <si>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</si>
  <si>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</si>
  <si>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</si>
  <si>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</si>
  <si>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</si>
  <si>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</si>
  <si>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</si>
  <si>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</si>
  <si>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</si>
  <si>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</si>
  <si>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</si>
  <si>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</si>
  <si>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</si>
  <si>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</si>
  <si>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</si>
  <si>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</si>
  <si>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</si>
  <si>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</si>
  <si>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</si>
  <si>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</si>
  <si>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</si>
  <si>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</si>
  <si>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</si>
  <si>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</si>
  <si>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</si>
  <si>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</si>
  <si>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</si>
  <si>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</si>
  <si>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</si>
  <si>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</si>
  <si>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</si>
  <si>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</si>
  <si>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</si>
  <si>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</si>
  <si>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</si>
  <si>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</si>
  <si>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</si>
  <si>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</si>
  <si>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</si>
  <si>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</si>
  <si>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</si>
  <si>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</si>
  <si>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</si>
  <si>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</si>
  <si>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</si>
  <si>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</si>
  <si>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</si>
  <si>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</si>
  <si>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</si>
  <si>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</si>
  <si>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</si>
  <si>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</si>
  <si>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</si>
  <si>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</si>
  <si>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</si>
  <si>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</si>
  <si>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</si>
  <si>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</si>
  <si>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</si>
  <si>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</si>
  <si>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</si>
  <si>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</si>
  <si>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</si>
  <si>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</si>
  <si>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</si>
  <si>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</si>
  <si>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</si>
  <si>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</si>
  <si>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</si>
  <si>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</si>
  <si>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</si>
  <si>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</si>
  <si>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</si>
  <si>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</si>
  <si>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</si>
  <si>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</si>
  <si>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</si>
  <si>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</si>
  <si>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</si>
  <si>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</si>
  <si>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</si>
  <si>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</si>
  <si>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</si>
  <si>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</si>
  <si>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</si>
  <si>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</si>
  <si>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</si>
  <si>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</si>
  <si>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</si>
  <si>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</si>
  <si>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</si>
  <si>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</si>
  <si>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</si>
  <si>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</si>
  <si>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</si>
  <si>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</si>
  <si>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</si>
  <si>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</si>
  <si>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</si>
  <si>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</si>
  <si>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</si>
  <si>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</si>
  <si>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</si>
  <si>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</si>
  <si>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</si>
  <si>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</si>
  <si>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</si>
  <si>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</si>
  <si>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</si>
  <si>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</si>
  <si>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</si>
  <si>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</si>
  <si>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</si>
  <si>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</si>
  <si>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</si>
  <si>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</si>
  <si>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</si>
  <si>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</si>
  <si>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</si>
  <si>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</si>
  <si>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</si>
  <si>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</si>
  <si>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</si>
  <si>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</si>
  <si>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</si>
  <si>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</si>
  <si>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</si>
  <si>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</si>
  <si>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</si>
  <si>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</si>
  <si>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</si>
  <si>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</si>
  <si>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</si>
  <si>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</si>
  <si>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</si>
  <si>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</si>
  <si>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</si>
  <si>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</si>
  <si>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</si>
  <si>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</si>
  <si>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</si>
  <si>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</si>
  <si>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</si>
  <si>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</si>
  <si>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</si>
  <si>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</si>
  <si>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</si>
  <si>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</si>
  <si>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</si>
  <si>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</si>
  <si>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</si>
  <si>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</si>
  <si>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</si>
  <si>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</si>
  <si>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</si>
  <si>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</si>
  <si>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</si>
  <si>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</si>
  <si>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</si>
  <si>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</si>
  <si>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</si>
  <si>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</si>
  <si>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</si>
  <si>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</si>
  <si>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</si>
  <si>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</si>
  <si>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</si>
  <si>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</si>
  <si>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</si>
  <si>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</si>
  <si>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</si>
  <si>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</si>
  <si>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</si>
  <si>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</si>
  <si>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</si>
  <si>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</si>
  <si>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</si>
  <si>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</si>
  <si>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</si>
  <si>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</si>
  <si>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</si>
  <si>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</si>
  <si>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</si>
  <si>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</si>
  <si>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</si>
  <si>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</si>
  <si>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</si>
  <si>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</si>
  <si>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</si>
  <si>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</si>
  <si>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</si>
  <si>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</si>
  <si>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</si>
  <si>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</si>
  <si>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</si>
  <si>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</si>
  <si>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</si>
  <si>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</si>
  <si>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</si>
  <si>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</si>
  <si>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</si>
  <si>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</si>
  <si>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</si>
  <si>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</si>
  <si>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</si>
  <si>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</si>
  <si>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</si>
  <si>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</si>
  <si>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</si>
  <si>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</si>
  <si>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</si>
  <si>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</si>
  <si>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</si>
  <si>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</si>
  <si>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</si>
  <si>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</si>
  <si>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</si>
  <si>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</si>
  <si>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</si>
  <si>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</si>
  <si>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</si>
  <si>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</si>
  <si>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</si>
  <si>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</si>
  <si>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</si>
  <si>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</si>
  <si>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</si>
  <si>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</si>
  <si>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</si>
  <si>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</si>
  <si>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</si>
  <si>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</si>
  <si>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</si>
  <si>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</si>
  <si>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</si>
  <si>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</si>
  <si>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</si>
  <si>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</si>
  <si>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</si>
  <si>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</si>
  <si>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</si>
  <si>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</si>
  <si>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</si>
  <si>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</si>
  <si>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</si>
  <si>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</si>
  <si>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</si>
  <si>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</si>
  <si>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</si>
  <si>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</si>
  <si>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</si>
  <si>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</si>
  <si>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</si>
  <si>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</si>
  <si>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</si>
  <si>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</si>
  <si>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</si>
  <si>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</si>
  <si>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</si>
  <si>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</si>
  <si>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</si>
  <si>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</si>
  <si>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</si>
  <si>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</si>
  <si>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</si>
  <si>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</si>
  <si>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</si>
  <si>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</si>
  <si>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</si>
  <si>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</si>
  <si>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</si>
  <si>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</si>
  <si>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</si>
  <si>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</si>
  <si>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</si>
  <si>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</si>
  <si>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</si>
  <si>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</si>
  <si>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</si>
  <si>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</si>
  <si>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</si>
  <si>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</si>
  <si>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</si>
  <si>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</si>
  <si>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</si>
  <si>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</si>
  <si>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</si>
  <si>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</si>
  <si>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</si>
  <si>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</si>
  <si>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</si>
  <si>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</si>
  <si>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</si>
  <si>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</si>
  <si>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</si>
  <si>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</si>
  <si>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</si>
  <si>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</si>
  <si>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</si>
  <si>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</si>
  <si>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</si>
  <si>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</si>
  <si>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</si>
  <si>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</si>
  <si>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</si>
  <si>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</si>
  <si>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</si>
  <si>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</si>
  <si>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</si>
  <si>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</si>
  <si>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</si>
  <si>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</si>
  <si>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</si>
  <si>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</si>
  <si>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</si>
  <si>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</si>
  <si>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</si>
  <si>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</si>
  <si>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</si>
  <si>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</si>
  <si>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</si>
  <si>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</si>
  <si>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</si>
  <si>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</si>
  <si>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</si>
  <si>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</si>
  <si>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</si>
  <si>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</si>
  <si>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</si>
  <si>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</si>
  <si>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</si>
  <si>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</si>
  <si>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</si>
  <si>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</si>
  <si>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</si>
  <si>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</si>
  <si>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</si>
  <si>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</si>
  <si>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</si>
  <si>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</si>
  <si>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</si>
  <si>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</si>
  <si>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</si>
  <si>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</si>
  <si>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</si>
  <si>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</si>
  <si>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</si>
  <si>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</si>
  <si>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</si>
  <si>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</si>
  <si>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</si>
  <si>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</si>
  <si>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</si>
  <si>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</si>
  <si>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</si>
  <si>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</si>
  <si>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</si>
  <si>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</si>
  <si>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</si>
  <si>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</si>
  <si>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</si>
  <si>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</si>
  <si>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</si>
  <si>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</si>
  <si>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</si>
  <si>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</si>
  <si>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</si>
  <si>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</si>
  <si>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</si>
  <si>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</si>
  <si>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</si>
  <si>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</si>
  <si>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</si>
  <si>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</si>
  <si>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</si>
  <si>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</si>
  <si>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</si>
  <si>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</si>
  <si>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</si>
  <si>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</si>
  <si>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</si>
  <si>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</si>
  <si>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</si>
  <si>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</si>
  <si>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</si>
  <si>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</si>
  <si>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</si>
  <si>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</si>
  <si>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</si>
  <si>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</si>
  <si>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</si>
  <si>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</si>
  <si>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</si>
  <si>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</si>
  <si>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</si>
  <si>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</si>
  <si>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</si>
  <si>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</si>
  <si>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</si>
  <si>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</si>
  <si>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</si>
  <si>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</si>
  <si>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</si>
  <si>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</si>
  <si>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</si>
  <si>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</si>
  <si>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</si>
  <si>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</si>
  <si>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</si>
  <si>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</si>
  <si>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</si>
  <si>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</si>
  <si>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</si>
  <si>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</si>
  <si>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</si>
  <si>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</si>
  <si>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</si>
  <si>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</si>
  <si>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</si>
  <si>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</si>
  <si>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</si>
  <si>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</si>
  <si>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</si>
  <si>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</si>
  <si>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</si>
  <si>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</si>
  <si>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</si>
  <si>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</si>
  <si>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</si>
  <si>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</si>
  <si>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</si>
  <si>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</si>
  <si>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</si>
  <si>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</si>
  <si>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</si>
  <si>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</si>
  <si>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</si>
  <si>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</si>
  <si>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</si>
  <si>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</si>
  <si>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</si>
  <si>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</si>
  <si>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</si>
  <si>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</si>
  <si>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</si>
  <si>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</si>
  <si>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</si>
  <si>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</si>
  <si>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</si>
  <si>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</si>
  <si>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</si>
  <si>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</si>
  <si>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</si>
  <si>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</si>
  <si>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</si>
  <si>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</si>
  <si>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</si>
  <si>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</si>
  <si>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</si>
  <si>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</si>
  <si>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</si>
  <si>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</si>
  <si>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</si>
  <si>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</si>
  <si>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</si>
  <si>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</si>
  <si>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</si>
  <si>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</si>
  <si>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</si>
  <si>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</si>
  <si>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</si>
  <si>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</si>
  <si>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</si>
  <si>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</si>
  <si>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</si>
  <si>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</si>
  <si>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</si>
  <si>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</si>
  <si>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</si>
  <si>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</si>
  <si>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</si>
  <si>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</si>
  <si>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</si>
  <si>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</si>
  <si>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</si>
  <si>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</si>
  <si>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</si>
  <si>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</si>
  <si>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</si>
  <si>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</si>
  <si>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</si>
  <si>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</si>
  <si>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</si>
  <si>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</si>
  <si>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</si>
  <si>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</si>
  <si>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</si>
  <si>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</si>
  <si>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</si>
  <si>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</si>
  <si>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</si>
  <si>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</si>
  <si>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</si>
  <si>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</si>
  <si>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</si>
  <si>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</si>
  <si>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</si>
  <si>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</si>
  <si>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</si>
  <si>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</si>
  <si>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</si>
  <si>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</si>
  <si>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</si>
  <si>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</si>
  <si>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</si>
  <si>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</si>
  <si>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</si>
  <si>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</si>
  <si>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</si>
  <si>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</si>
  <si>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</si>
  <si>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</si>
  <si>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</si>
  <si>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</si>
  <si>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</si>
  <si>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</si>
  <si>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</si>
  <si>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</si>
  <si>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</si>
  <si>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</si>
  <si>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</si>
  <si>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</si>
  <si>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</si>
  <si>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</si>
  <si>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</si>
  <si>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</si>
  <si>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</si>
  <si>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</si>
  <si>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</si>
  <si>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</si>
  <si>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</si>
  <si>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</si>
  <si>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</si>
  <si>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</si>
  <si>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</si>
  <si>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</si>
  <si>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</si>
  <si>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</si>
  <si>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</si>
  <si>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</si>
  <si>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</si>
  <si>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</si>
  <si>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</si>
  <si>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</si>
  <si>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</si>
  <si>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</si>
  <si>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</si>
  <si>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</si>
  <si>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</si>
  <si>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</si>
  <si>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</si>
  <si>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</si>
  <si>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</si>
  <si>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</si>
  <si>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</si>
  <si>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</si>
  <si>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</si>
  <si>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</si>
  <si>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</si>
  <si>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</si>
  <si>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</si>
  <si>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</si>
  <si>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</si>
  <si>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</si>
  <si>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</si>
  <si>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</si>
  <si>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</si>
  <si>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</si>
  <si>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</si>
  <si>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</si>
  <si>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</si>
  <si>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</si>
  <si>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</si>
  <si>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</si>
  <si>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</si>
  <si>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</si>
  <si>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</si>
  <si>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</si>
  <si>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</si>
  <si>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</si>
  <si>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</si>
  <si>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</si>
  <si>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</si>
  <si>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</si>
  <si>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</si>
  <si>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</si>
  <si>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</si>
  <si>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</si>
  <si>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</si>
  <si>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</si>
  <si>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</si>
  <si>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</si>
  <si>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</si>
  <si>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</si>
  <si>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</si>
  <si>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</si>
  <si>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</si>
  <si>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</si>
  <si>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</si>
  <si>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</si>
  <si>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</si>
  <si>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</si>
  <si>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</si>
  <si>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</si>
  <si>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</si>
  <si>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</si>
  <si>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</si>
  <si>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</si>
  <si>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</si>
  <si>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</si>
  <si>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</si>
  <si>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</si>
  <si>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</si>
  <si>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</si>
  <si>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</si>
  <si>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</si>
  <si>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</si>
  <si>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</si>
  <si>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</si>
  <si>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</si>
  <si>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</si>
  <si>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</si>
  <si>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</si>
  <si>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</si>
  <si>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</si>
  <si>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</si>
  <si>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</si>
  <si>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</si>
  <si>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</si>
  <si>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</si>
  <si>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</si>
  <si>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</si>
  <si>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</si>
  <si>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</si>
  <si>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</si>
  <si>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</si>
  <si>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</si>
  <si>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</si>
  <si>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</si>
  <si>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</si>
  <si>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</si>
  <si>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</si>
  <si>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</si>
  <si>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</si>
  <si>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</si>
  <si>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</si>
  <si>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</si>
  <si>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</si>
  <si>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</si>
  <si>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</si>
  <si>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</si>
  <si>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</si>
  <si>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</si>
  <si>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</si>
  <si>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</si>
  <si>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</si>
  <si>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</si>
  <si>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</si>
  <si>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</si>
  <si>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</si>
  <si>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</si>
  <si>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</si>
  <si>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</si>
  <si>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</si>
  <si>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</si>
  <si>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</si>
  <si>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</si>
  <si>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</si>
  <si>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</si>
  <si>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</si>
  <si>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</si>
  <si>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</si>
  <si>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</si>
  <si>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</si>
  <si>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</si>
  <si>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</si>
  <si>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</si>
  <si>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</si>
  <si>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</si>
  <si>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</si>
  <si>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</si>
  <si>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</si>
  <si>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</si>
  <si>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</si>
  <si>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</si>
  <si>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</si>
  <si>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</si>
  <si>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</si>
  <si>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</si>
  <si>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</si>
  <si>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</si>
  <si>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</si>
  <si>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</si>
  <si>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</si>
  <si>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</si>
  <si>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</si>
  <si>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</si>
  <si>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</si>
  <si>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</si>
  <si>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</si>
  <si>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</si>
  <si>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</si>
  <si>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</si>
  <si>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</si>
  <si>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</si>
  <si>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</si>
  <si>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</si>
  <si>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</si>
  <si>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</si>
  <si>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</si>
  <si>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</si>
  <si>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</si>
  <si>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</si>
  <si>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</si>
  <si>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</si>
  <si>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</si>
  <si>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</si>
  <si>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</si>
  <si>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</si>
  <si>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</si>
  <si>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</si>
  <si>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</si>
  <si>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</si>
  <si>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</si>
  <si>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</si>
  <si>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</si>
  <si>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</si>
  <si>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</si>
  <si>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</si>
  <si>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</si>
  <si>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</si>
  <si>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</si>
  <si>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</si>
  <si>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</si>
  <si>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</si>
  <si>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</si>
  <si>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</si>
  <si>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</si>
  <si>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</si>
  <si>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</si>
  <si>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</si>
  <si>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</si>
  <si>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</si>
  <si>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</si>
  <si>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</si>
  <si>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</si>
  <si>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</si>
  <si>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</si>
  <si>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</si>
  <si>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</si>
  <si>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</si>
  <si>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</si>
  <si>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</si>
  <si>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</si>
  <si>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</si>
  <si>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</si>
  <si>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</si>
  <si>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</si>
  <si>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</si>
  <si>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</si>
  <si>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</si>
  <si>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</si>
  <si>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</si>
  <si>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</si>
  <si>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</si>
  <si>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</si>
  <si>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</si>
  <si>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</si>
  <si>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</si>
  <si>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</si>
  <si>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</si>
  <si>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</si>
  <si>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</si>
  <si>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</si>
  <si>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</si>
  <si>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</si>
  <si>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</si>
  <si>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</si>
  <si>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</si>
  <si>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</si>
  <si>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</si>
  <si>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</si>
  <si>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</si>
  <si>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</si>
  <si>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</si>
  <si>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</si>
  <si>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</si>
  <si>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</si>
  <si>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</si>
  <si>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</si>
  <si>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</si>
  <si>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</si>
  <si>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</si>
  <si>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</si>
  <si>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</si>
  <si>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</si>
  <si>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</si>
  <si>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</si>
  <si>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</si>
  <si>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</si>
  <si>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</si>
  <si>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</si>
  <si>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</si>
  <si>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</si>
  <si>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</si>
  <si>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</si>
  <si>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</si>
  <si>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</si>
  <si>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</si>
  <si>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</si>
  <si>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</si>
  <si>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</si>
  <si>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</si>
  <si>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</si>
  <si>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</si>
  <si>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</si>
  <si>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</si>
  <si>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</si>
  <si>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</si>
  <si>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</si>
  <si>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</si>
  <si>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</si>
  <si>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</si>
  <si>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</si>
  <si>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</si>
  <si>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</si>
  <si>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</si>
  <si>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</si>
  <si>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</si>
  <si>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</si>
  <si>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</si>
  <si>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</si>
  <si>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</si>
  <si>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</si>
  <si>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</si>
  <si>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</si>
  <si>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</si>
  <si>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</si>
  <si>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</si>
  <si>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</si>
  <si>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</si>
  <si>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</si>
  <si>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</si>
  <si>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</si>
  <si>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</si>
  <si>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</si>
  <si>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</si>
  <si>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</si>
  <si>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</si>
  <si>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</si>
  <si>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</si>
  <si>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</si>
  <si>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</si>
  <si>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</si>
  <si>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</si>
  <si>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</si>
  <si>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</si>
  <si>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</si>
  <si>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</si>
  <si>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</si>
  <si>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</si>
  <si>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</si>
  <si>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</si>
  <si>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</si>
  <si>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</si>
  <si>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</si>
  <si>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</si>
  <si>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</si>
  <si>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</si>
  <si>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</si>
  <si>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</si>
  <si>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</si>
  <si>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</si>
  <si>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</si>
  <si>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</si>
  <si>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</si>
  <si>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</si>
  <si>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</si>
  <si>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</si>
  <si>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</si>
  <si>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</si>
  <si>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</si>
  <si>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</si>
  <si>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</si>
  <si>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</si>
  <si>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</si>
  <si>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</si>
  <si>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</si>
  <si>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</si>
  <si>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</si>
  <si>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</si>
  <si>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</si>
  <si>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</si>
  <si>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</si>
  <si>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</si>
  <si>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</si>
  <si>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</si>
  <si>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</si>
  <si>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</si>
  <si>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</si>
  <si>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</si>
  <si>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</si>
  <si>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</si>
  <si>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</si>
  <si>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</si>
  <si>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</si>
  <si>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</si>
  <si>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</si>
  <si>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</si>
  <si>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</si>
  <si>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</si>
  <si>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</si>
  <si>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</si>
  <si>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</si>
  <si>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</si>
  <si>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</si>
  <si>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</si>
  <si>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</si>
  <si>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</si>
  <si>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</si>
  <si>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</si>
  <si>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</si>
  <si>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</si>
  <si>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</si>
  <si>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</si>
  <si>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</si>
  <si>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</si>
  <si>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</si>
  <si>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</si>
  <si>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</si>
  <si>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</si>
  <si>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</si>
  <si>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</si>
  <si>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</si>
  <si>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</si>
  <si>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</si>
  <si>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</si>
  <si>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</si>
  <si>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</si>
  <si>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</si>
  <si>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</si>
  <si>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</si>
  <si>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</si>
  <si>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</si>
  <si>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</si>
  <si>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</si>
  <si>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</si>
  <si>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</si>
  <si>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</si>
  <si>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</si>
  <si>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</si>
  <si>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</si>
  <si>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</si>
  <si>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</si>
  <si>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</si>
  <si>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</si>
  <si>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</si>
  <si>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</si>
  <si>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</si>
  <si>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</si>
  <si>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</si>
  <si>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</si>
  <si>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</si>
  <si>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</si>
  <si>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</si>
  <si>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</si>
  <si>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</si>
  <si>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</si>
  <si>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</si>
  <si>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</si>
  <si>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</si>
  <si>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</si>
  <si>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</si>
  <si>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</si>
  <si>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</si>
  <si>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</si>
  <si>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</si>
  <si>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</si>
  <si>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</si>
  <si>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</si>
  <si>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</si>
  <si>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</si>
  <si>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</si>
  <si>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</si>
  <si>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</si>
  <si>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</si>
  <si>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</si>
  <si>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</si>
  <si>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</si>
  <si>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</si>
  <si>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</si>
  <si>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</si>
  <si>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</si>
  <si>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</si>
  <si>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</si>
  <si>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</si>
  <si>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</si>
  <si>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</si>
  <si>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</si>
  <si>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</si>
  <si>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</si>
  <si>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</si>
  <si>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</si>
  <si>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</si>
  <si>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</si>
  <si>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</si>
  <si>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</si>
  <si>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</si>
  <si>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</si>
  <si>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</si>
  <si>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</si>
  <si>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</si>
  <si>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</si>
  <si>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</si>
  <si>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</si>
  <si>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</si>
  <si>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</si>
  <si>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</si>
  <si>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</si>
  <si>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</si>
  <si>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</si>
  <si>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</si>
  <si>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</si>
  <si>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</si>
  <si>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</si>
  <si>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</si>
  <si>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</si>
  <si>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</si>
  <si>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</si>
  <si>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</si>
  <si>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</si>
  <si>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</si>
  <si>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</si>
  <si>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</si>
  <si>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</si>
  <si>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</si>
  <si>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</si>
  <si>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</si>
  <si>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</si>
  <si>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</si>
  <si>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</si>
  <si>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</si>
  <si>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</si>
  <si>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</si>
  <si>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</si>
  <si>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</si>
  <si>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</si>
  <si>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</si>
  <si>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</si>
  <si>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</si>
  <si>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</si>
  <si>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</si>
  <si>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</si>
  <si>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</si>
  <si>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</si>
  <si>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</si>
  <si>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</si>
  <si>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</si>
  <si>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</si>
  <si>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</si>
  <si>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</si>
  <si>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</si>
  <si>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</si>
  <si>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</si>
  <si>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</si>
  <si>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</si>
  <si>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</si>
  <si>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</si>
  <si>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</si>
  <si>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</si>
  <si>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</si>
  <si>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</si>
  <si>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</si>
  <si>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</si>
  <si>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</si>
  <si>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</si>
  <si>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</si>
  <si>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</si>
  <si>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</si>
  <si>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</si>
  <si>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</si>
  <si>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</si>
  <si>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</si>
  <si>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</si>
  <si>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</si>
  <si>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</si>
  <si>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</si>
  <si>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</si>
  <si>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</si>
  <si>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</si>
  <si>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</si>
  <si>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</si>
  <si>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</si>
  <si>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</si>
  <si>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</si>
  <si>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</si>
  <si>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</si>
  <si>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</si>
  <si>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</si>
  <si>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</si>
  <si>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</si>
  <si>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</si>
  <si>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</si>
  <si>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</si>
  <si>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</si>
  <si>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</si>
  <si>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</si>
  <si>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</si>
  <si>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</si>
  <si>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</si>
  <si>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</si>
  <si>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</si>
  <si>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</si>
  <si>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</si>
  <si>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</si>
  <si>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</si>
  <si>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</si>
  <si>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</si>
  <si>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</si>
  <si>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</si>
  <si>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</si>
  <si>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</si>
  <si>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</si>
  <si>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</si>
  <si>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</si>
  <si>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</si>
  <si>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</si>
  <si>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</si>
  <si>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</si>
  <si>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</si>
  <si>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</si>
  <si>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</si>
  <si>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</si>
  <si>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</si>
  <si>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</si>
  <si>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</si>
  <si>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</si>
  <si>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</si>
  <si>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</si>
  <si>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</si>
  <si>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</si>
  <si>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</si>
  <si>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</si>
  <si>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</si>
  <si>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</si>
  <si>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</si>
  <si>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</si>
  <si>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</si>
  <si>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</si>
  <si>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</si>
  <si>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</si>
  <si>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</si>
  <si>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</si>
  <si>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</si>
  <si>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</si>
  <si>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</si>
  <si>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</si>
  <si>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</si>
  <si>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</si>
  <si>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</si>
  <si>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</si>
  <si>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</si>
  <si>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</si>
  <si>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</si>
  <si>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</si>
  <si>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</si>
  <si>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</si>
  <si>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</si>
  <si>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</si>
  <si>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</si>
  <si>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</si>
  <si>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</si>
  <si>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</si>
  <si>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</si>
  <si>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</si>
  <si>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</si>
  <si>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</si>
  <si>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</si>
  <si>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</si>
  <si>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</si>
  <si>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</si>
  <si>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</si>
  <si>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</si>
  <si>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</si>
  <si>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</si>
  <si>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</si>
  <si>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</si>
  <si>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</si>
  <si>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</si>
  <si>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</si>
  <si>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</si>
  <si>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</si>
  <si>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</si>
  <si>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</si>
  <si>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</si>
  <si>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</si>
  <si>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</si>
  <si>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</si>
  <si>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</si>
  <si>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</si>
  <si>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</si>
  <si>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</si>
  <si>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</si>
  <si>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</si>
  <si>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</si>
  <si>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</si>
  <si>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</si>
  <si>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</si>
  <si>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</si>
  <si>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</si>
  <si>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</si>
  <si>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</si>
  <si>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</si>
  <si>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</si>
  <si>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</si>
  <si>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</si>
  <si>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</si>
  <si>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</si>
  <si>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</si>
  <si>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</si>
  <si>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</si>
  <si>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</si>
  <si>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</si>
  <si>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</si>
  <si>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</si>
  <si>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</si>
  <si>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</si>
  <si>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</si>
  <si>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</si>
  <si>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</si>
  <si>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</si>
  <si>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</si>
  <si>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</si>
  <si>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</si>
  <si>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</si>
  <si>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</si>
  <si>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</si>
  <si>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</si>
  <si>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</si>
  <si>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</si>
  <si>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</si>
  <si>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</si>
  <si>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</si>
  <si>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</si>
  <si>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</si>
  <si>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</si>
  <si>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</si>
  <si>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</si>
  <si>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</si>
  <si>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</si>
  <si>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</si>
  <si>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</si>
  <si>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</si>
  <si>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</si>
  <si>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</si>
  <si>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</si>
  <si>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</si>
  <si>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</si>
  <si>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</si>
  <si>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</si>
  <si>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</si>
  <si>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</si>
  <si>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</si>
  <si>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</si>
  <si>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</si>
  <si>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</si>
  <si>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</si>
  <si>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</si>
  <si>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</si>
  <si>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</si>
  <si>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</si>
  <si>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</si>
  <si>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</si>
  <si>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</si>
  <si>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</si>
  <si>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</si>
  <si>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</si>
  <si>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</si>
  <si>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</si>
  <si>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</si>
  <si>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</si>
  <si>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</si>
  <si>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</si>
  <si>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</si>
  <si>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</si>
  <si>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</si>
  <si>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</si>
  <si>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</si>
  <si>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</si>
  <si>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</si>
  <si>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</si>
  <si>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</si>
  <si>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</si>
  <si>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</si>
  <si>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</si>
  <si>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</si>
  <si>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</si>
  <si>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</si>
  <si>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</si>
  <si>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</si>
  <si>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</si>
  <si>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</si>
  <si>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</si>
  <si>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</si>
  <si>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</si>
  <si>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</si>
  <si>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</si>
  <si>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</si>
  <si>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</si>
  <si>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</si>
  <si>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</si>
  <si>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</si>
  <si>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</si>
  <si>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</si>
  <si>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</si>
  <si>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</si>
  <si>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</si>
  <si>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</si>
  <si>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</si>
  <si>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</si>
  <si>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</si>
  <si>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</si>
  <si>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</si>
  <si>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</si>
  <si>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</si>
  <si>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</si>
  <si>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</si>
  <si>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</si>
  <si>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</si>
  <si>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</si>
  <si>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</si>
  <si>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</si>
  <si>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</si>
  <si>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</si>
  <si>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</si>
  <si>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</si>
  <si>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</si>
  <si>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</si>
  <si>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</si>
  <si>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</si>
  <si>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</si>
  <si>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</si>
  <si>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</si>
  <si>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</si>
  <si>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</si>
  <si>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</si>
  <si>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</si>
  <si>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</si>
  <si>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</si>
  <si>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</si>
  <si>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</si>
  <si>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</si>
  <si>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</si>
  <si>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</si>
  <si>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</si>
  <si>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</si>
  <si>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</si>
  <si>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</si>
  <si>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</si>
  <si>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</si>
  <si>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</si>
  <si>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</si>
  <si>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</si>
  <si>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</si>
  <si>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</si>
  <si>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</si>
  <si>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</si>
  <si>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</si>
  <si>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</si>
  <si>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</si>
  <si>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</si>
  <si>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</si>
  <si>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</si>
  <si>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</si>
  <si>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</si>
  <si>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</si>
  <si>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</si>
  <si>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</si>
  <si>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</si>
  <si>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</si>
  <si>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</si>
  <si>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</si>
  <si>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</si>
  <si>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</si>
  <si>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</si>
  <si>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</si>
  <si>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</si>
  <si>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</si>
  <si>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</si>
  <si>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</si>
  <si>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</si>
  <si>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</si>
  <si>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</si>
  <si>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</si>
  <si>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</si>
  <si>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</si>
  <si>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</si>
  <si>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</si>
  <si>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</si>
  <si>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</si>
  <si>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</si>
  <si>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</si>
  <si>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</si>
  <si>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</si>
  <si>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</si>
  <si>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</si>
  <si>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</si>
  <si>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</si>
  <si>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</si>
  <si>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</si>
  <si>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</si>
  <si>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</si>
  <si>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</si>
  <si>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</si>
  <si>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</si>
  <si>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</si>
  <si>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</si>
  <si>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</si>
  <si>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</si>
  <si>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</si>
  <si>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</si>
  <si>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</si>
  <si>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</si>
  <si>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</si>
  <si>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</si>
  <si>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</si>
  <si>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</si>
  <si>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</si>
  <si>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</si>
  <si>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</si>
  <si>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</si>
  <si>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</si>
  <si>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</si>
  <si>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</si>
  <si>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</si>
  <si>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</si>
  <si>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</si>
  <si>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</si>
  <si>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</si>
  <si>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</si>
  <si>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</si>
  <si>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</si>
  <si>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</si>
  <si>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</si>
  <si>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</si>
  <si>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</si>
  <si>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</si>
  <si>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</si>
  <si>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</si>
  <si>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</si>
  <si>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</si>
  <si>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</si>
  <si>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</si>
  <si>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</si>
  <si>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</si>
  <si>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</si>
  <si>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</si>
  <si>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</si>
  <si>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</si>
  <si>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</si>
  <si>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</si>
  <si>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</si>
  <si>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</si>
  <si>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</si>
  <si>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</si>
  <si>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</si>
  <si>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</si>
  <si>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</si>
  <si>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</si>
  <si>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</si>
  <si>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</si>
  <si>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</si>
  <si>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</si>
  <si>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</si>
  <si>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</si>
  <si>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</si>
  <si>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</si>
  <si>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</si>
  <si>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</si>
  <si>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</si>
  <si>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</si>
  <si>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</si>
  <si>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</si>
  <si>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</si>
  <si>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</si>
  <si>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</si>
  <si>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</si>
  <si>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</si>
  <si>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</si>
  <si>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</si>
  <si>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</si>
  <si>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</si>
  <si>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</si>
  <si>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</si>
  <si>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</si>
  <si>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</si>
  <si>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</si>
  <si>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</si>
  <si>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</si>
  <si>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</si>
  <si>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</si>
  <si>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</si>
  <si>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</si>
  <si>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</si>
  <si>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</si>
  <si>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</si>
  <si>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</si>
  <si>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</si>
  <si>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</si>
  <si>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</si>
  <si>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</si>
  <si>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</si>
  <si>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</si>
  <si>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</si>
  <si>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</si>
  <si>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</si>
  <si>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</si>
  <si>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</si>
  <si>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</si>
  <si>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</si>
  <si>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</si>
  <si>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</si>
  <si>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</si>
  <si>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</si>
  <si>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</si>
  <si>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</si>
  <si>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</si>
  <si>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</si>
  <si>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</si>
  <si>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</si>
  <si>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</si>
  <si>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</si>
  <si>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</si>
  <si>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</si>
  <si>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</si>
  <si>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</si>
  <si>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</si>
  <si>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</si>
  <si>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</si>
  <si>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</si>
  <si>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</si>
  <si>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</si>
  <si>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</si>
  <si>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</si>
  <si>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</si>
  <si>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</si>
  <si>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</si>
  <si>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</si>
  <si>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</si>
  <si>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</si>
  <si>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</si>
  <si>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</si>
  <si>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</si>
  <si>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</si>
  <si>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</si>
  <si>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</si>
  <si>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</si>
  <si>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</si>
  <si>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</si>
  <si>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</si>
  <si>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</si>
  <si>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</si>
  <si>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</si>
  <si>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</si>
  <si>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</si>
  <si>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</si>
  <si>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</si>
  <si>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</si>
  <si>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</si>
  <si>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</si>
  <si>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</si>
  <si>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</si>
  <si>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</si>
  <si>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</si>
  <si>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</si>
  <si>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</si>
  <si>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</si>
  <si>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</si>
  <si>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</si>
  <si>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</si>
  <si>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</si>
  <si>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</si>
  <si>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</si>
  <si>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</si>
  <si>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</si>
  <si>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</si>
  <si>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</si>
  <si>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</si>
  <si>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</si>
  <si>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</si>
  <si>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</si>
  <si>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</si>
  <si>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</si>
  <si>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</si>
  <si>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</si>
  <si>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</si>
  <si>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</si>
  <si>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</si>
  <si>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</si>
  <si>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</si>
  <si>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</si>
  <si>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</si>
  <si>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</si>
  <si>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</si>
  <si>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</si>
  <si>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</si>
  <si>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</si>
  <si>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</si>
  <si>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</si>
  <si>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</si>
  <si>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</si>
  <si>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</si>
  <si>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</si>
  <si>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</si>
  <si>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</si>
  <si>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</si>
  <si>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</si>
  <si>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</si>
  <si>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</si>
  <si>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</si>
  <si>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</si>
  <si>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</si>
  <si>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</si>
  <si>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</si>
  <si>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</si>
  <si>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</si>
  <si>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</si>
  <si>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</si>
  <si>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</si>
  <si>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</si>
  <si>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</si>
  <si>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</si>
  <si>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</si>
  <si>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</si>
  <si>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</si>
  <si>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</si>
  <si>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</si>
  <si>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</si>
  <si>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</si>
  <si>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</si>
  <si>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</si>
  <si>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</si>
  <si>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</si>
  <si>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</si>
  <si>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</si>
  <si>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</si>
  <si>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</si>
  <si>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</si>
  <si>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</si>
  <si>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</si>
  <si>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</si>
  <si>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</si>
  <si>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</si>
  <si>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</si>
  <si>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</si>
  <si>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</si>
  <si>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</si>
  <si>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</si>
  <si>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</si>
  <si>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</si>
  <si>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</si>
  <si>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</si>
  <si>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</si>
  <si>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</si>
  <si>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</si>
  <si>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</si>
  <si>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</si>
  <si>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</si>
  <si>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</si>
  <si>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</si>
  <si>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</si>
  <si>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</si>
  <si>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</si>
  <si>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</si>
  <si>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</si>
  <si>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</si>
  <si>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</si>
  <si>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</si>
  <si>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</si>
  <si>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</si>
  <si>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</si>
  <si>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</si>
  <si>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</si>
  <si>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</si>
  <si>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</si>
  <si>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</si>
  <si>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</si>
  <si>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</si>
  <si>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</si>
  <si>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</si>
  <si>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</si>
  <si>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</si>
  <si>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</si>
  <si>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</si>
  <si>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</si>
  <si>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</si>
  <si>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</si>
  <si>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</si>
  <si>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</si>
  <si>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</si>
  <si>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</si>
  <si>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</si>
  <si>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</si>
  <si>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</si>
  <si>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</si>
  <si>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</si>
  <si>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</si>
  <si>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</si>
  <si>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</si>
  <si>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</si>
  <si>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</si>
  <si>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</si>
  <si>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</si>
  <si>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</si>
  <si>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</si>
  <si>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</si>
  <si>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</si>
  <si>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</si>
  <si>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</si>
  <si>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</si>
  <si>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</si>
  <si>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</si>
  <si>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</si>
  <si>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</si>
  <si>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</si>
  <si>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</si>
  <si>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</si>
  <si>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</si>
  <si>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</si>
  <si>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</si>
  <si>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</si>
  <si>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</si>
  <si>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</si>
  <si>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</si>
  <si>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</si>
  <si>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</si>
  <si>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</si>
  <si>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</si>
  <si>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</si>
  <si>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</si>
  <si>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</si>
  <si>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</si>
  <si>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</si>
  <si>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</si>
  <si>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</si>
  <si>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</si>
  <si>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</si>
  <si>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</si>
  <si>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</si>
  <si>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</si>
  <si>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</si>
  <si>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</si>
  <si>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</si>
  <si>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</si>
  <si>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</si>
  <si>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</si>
  <si>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</si>
  <si>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</si>
  <si>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</si>
  <si>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</si>
  <si>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</si>
  <si>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</si>
  <si>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</si>
  <si>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</si>
  <si>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</si>
  <si>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</si>
  <si>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</si>
  <si>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</si>
  <si>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</si>
  <si>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</si>
  <si>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</si>
  <si>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</si>
  <si>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</si>
  <si>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</si>
  <si>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</si>
  <si>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</si>
  <si>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</si>
  <si>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</si>
  <si>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</si>
  <si>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</si>
  <si>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</si>
  <si>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</si>
  <si>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</si>
  <si>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</si>
  <si>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</si>
  <si>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</si>
  <si>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</si>
  <si>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</si>
  <si>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</si>
  <si>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</si>
  <si>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</si>
  <si>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</si>
  <si>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</si>
  <si>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</si>
  <si>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</si>
  <si>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</si>
  <si>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</si>
  <si>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</si>
  <si>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</si>
  <si>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</si>
  <si>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</si>
  <si>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</si>
  <si>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</si>
  <si>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</si>
  <si>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</si>
  <si>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</si>
  <si>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</si>
  <si>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</si>
  <si>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</si>
  <si>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</si>
  <si>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</si>
  <si>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</si>
  <si>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</si>
  <si>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</si>
  <si>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</si>
  <si>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</si>
  <si>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</si>
  <si>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</si>
  <si>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</si>
  <si>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</si>
  <si>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</si>
  <si>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</si>
  <si>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</si>
  <si>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</si>
  <si>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</si>
  <si>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</si>
  <si>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</si>
  <si>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</si>
  <si>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</si>
  <si>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</si>
  <si>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</si>
  <si>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</si>
  <si>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</si>
  <si>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</si>
  <si>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</si>
  <si>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</si>
  <si>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</si>
  <si>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</si>
  <si>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</si>
  <si>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</si>
  <si>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</si>
  <si>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</si>
  <si>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</si>
  <si>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</si>
  <si>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</si>
  <si>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</si>
  <si>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</si>
  <si>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</si>
  <si>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</si>
  <si>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</si>
  <si>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</si>
  <si>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</si>
  <si>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</si>
  <si>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</si>
  <si>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</si>
  <si>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</si>
  <si>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</si>
  <si>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</si>
  <si>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</si>
  <si>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</si>
  <si>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</si>
  <si>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</si>
  <si>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</si>
  <si>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</si>
  <si>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</si>
  <si>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</si>
  <si>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</si>
  <si>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</si>
  <si>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</si>
  <si>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</si>
  <si>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</si>
  <si>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</si>
  <si>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</si>
  <si>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</si>
  <si>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</si>
  <si>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</si>
  <si>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</si>
  <si>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</si>
  <si>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</si>
  <si>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</si>
  <si>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</si>
  <si>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</si>
  <si>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</si>
  <si>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</si>
  <si>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</si>
  <si>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</si>
  <si>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</si>
  <si>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</si>
  <si>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</si>
  <si>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</si>
  <si>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</si>
  <si>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</si>
  <si>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</si>
  <si>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</si>
  <si>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</si>
  <si>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</si>
  <si>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</si>
  <si>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</si>
  <si>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</si>
  <si>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</si>
  <si>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</si>
  <si>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</si>
  <si>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</si>
  <si>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</si>
  <si>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</si>
  <si>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</si>
  <si>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</si>
  <si>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</si>
  <si>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</si>
  <si>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</si>
  <si>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</si>
  <si>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</si>
  <si>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</si>
  <si>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</si>
  <si>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</si>
  <si>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</si>
  <si>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</si>
  <si>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</si>
  <si>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</si>
  <si>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</si>
  <si>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</si>
  <si>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</si>
  <si>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</si>
  <si>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</si>
  <si>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</si>
  <si>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</si>
  <si>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</si>
  <si>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</si>
  <si>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</si>
  <si>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</si>
  <si>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</si>
  <si>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</si>
  <si>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</si>
  <si>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</si>
  <si>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</si>
  <si>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</si>
  <si>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</si>
  <si>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</si>
  <si>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</si>
  <si>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</si>
  <si>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</si>
  <si>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</si>
  <si>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</si>
  <si>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</si>
  <si>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</si>
  <si>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</si>
  <si>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</si>
  <si>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</si>
  <si>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</si>
  <si>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</si>
  <si>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</si>
  <si>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</si>
  <si>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</si>
  <si>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</si>
  <si>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</si>
  <si>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</si>
  <si>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</si>
  <si>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</si>
  <si>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</si>
  <si>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</si>
  <si>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</si>
  <si>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</si>
  <si>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</si>
  <si>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</si>
  <si>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</si>
  <si>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</si>
  <si>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</si>
  <si>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</si>
  <si>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</si>
  <si>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</si>
  <si>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</si>
  <si>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</si>
  <si>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</si>
  <si>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</si>
  <si>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</si>
  <si>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</si>
  <si>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</si>
  <si>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</si>
  <si>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</si>
  <si>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</si>
  <si>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</si>
  <si>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</si>
  <si>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</si>
  <si>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</si>
  <si>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</si>
  <si>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</si>
  <si>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</si>
  <si>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</si>
  <si>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</si>
  <si>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</si>
  <si>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</si>
  <si>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</si>
  <si>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</si>
  <si>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</si>
  <si>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</si>
  <si>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</si>
  <si>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</si>
  <si>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</si>
  <si>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</si>
  <si>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</si>
  <si>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</si>
  <si>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</si>
  <si>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</si>
  <si>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</si>
  <si>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</si>
  <si>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</si>
  <si>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</si>
  <si>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</si>
  <si>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</si>
  <si>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</si>
  <si>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</si>
  <si>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</si>
  <si>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</si>
  <si>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</si>
  <si>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</si>
  <si>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</si>
  <si>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</si>
  <si>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</si>
  <si>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</si>
  <si>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</si>
  <si>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</si>
  <si>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</si>
  <si>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</si>
  <si>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</si>
  <si>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</si>
  <si>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</si>
  <si>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</si>
  <si>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</si>
  <si>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</si>
  <si>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</si>
  <si>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</si>
  <si>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</si>
  <si>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</si>
  <si>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</si>
  <si>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</si>
  <si>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</si>
  <si>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</si>
  <si>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</si>
  <si>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</si>
  <si>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</si>
  <si>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</si>
  <si>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</si>
  <si>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</si>
  <si>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</si>
  <si>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</si>
  <si>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</si>
  <si>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</si>
  <si>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</si>
  <si>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</si>
  <si>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</si>
  <si>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</si>
  <si>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</si>
  <si>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</si>
  <si>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</si>
  <si>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</si>
  <si>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</si>
  <si>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</si>
  <si>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</si>
  <si>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</si>
  <si>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</si>
  <si>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</si>
  <si>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</si>
  <si>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</si>
  <si>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</si>
  <si>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</si>
  <si>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</si>
  <si>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</si>
  <si>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</si>
  <si>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</si>
  <si>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</si>
  <si>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</si>
  <si>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</si>
  <si>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</si>
  <si>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</si>
  <si>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</si>
  <si>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</si>
  <si>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</si>
  <si>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</si>
  <si>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</si>
  <si>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</si>
  <si>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</si>
  <si>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</si>
  <si>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</si>
  <si>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</si>
  <si>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</si>
  <si>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</si>
  <si>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</si>
  <si>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</si>
  <si>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</si>
  <si>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</si>
  <si>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</si>
  <si>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</si>
  <si>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</si>
  <si>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</si>
  <si>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</si>
  <si>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</si>
  <si>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</si>
  <si>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</si>
  <si>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</si>
  <si>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</si>
  <si>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</si>
  <si>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</si>
  <si>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</si>
  <si>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</si>
  <si>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</si>
  <si>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</si>
  <si>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</si>
  <si>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</si>
  <si>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</si>
  <si>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</si>
  <si>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</si>
  <si>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</si>
  <si>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</si>
  <si>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</si>
  <si>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</si>
  <si>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</si>
  <si>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</si>
  <si>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</si>
  <si>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</si>
  <si>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</si>
  <si>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</si>
  <si>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</si>
  <si>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</si>
  <si>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</si>
  <si>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</si>
  <si>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</si>
  <si>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</si>
  <si>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</si>
  <si>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</si>
  <si>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</si>
  <si>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</si>
  <si>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</si>
  <si>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</si>
  <si>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</si>
  <si>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</si>
  <si>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</si>
  <si>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</si>
  <si>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</si>
  <si>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</si>
  <si>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</si>
  <si>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</si>
  <si>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</si>
  <si>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</si>
  <si>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</si>
  <si>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</si>
  <si>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</si>
  <si>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</si>
  <si>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</si>
  <si>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</si>
  <si>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</si>
  <si>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</si>
  <si>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</si>
  <si>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</si>
  <si>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</si>
  <si>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</si>
  <si>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</si>
  <si>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</si>
  <si>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</si>
  <si>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</si>
  <si>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</si>
  <si>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</si>
  <si>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</si>
  <si>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</si>
  <si>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</si>
  <si>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</si>
  <si>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</si>
  <si>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</si>
  <si>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</si>
  <si>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</si>
  <si>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</si>
  <si>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</si>
  <si>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</si>
  <si>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</si>
  <si>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</si>
  <si>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</si>
  <si>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</si>
  <si>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</si>
  <si>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</si>
  <si>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</si>
  <si>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</si>
  <si>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</si>
  <si>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</si>
  <si>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</si>
  <si>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</si>
  <si>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</si>
  <si>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</si>
  <si>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</si>
  <si>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</si>
  <si>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</si>
  <si>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</si>
  <si>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</si>
  <si>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</si>
  <si>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</si>
  <si>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</si>
  <si>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</si>
  <si>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</si>
  <si>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</si>
  <si>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</si>
  <si>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</si>
  <si>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</si>
  <si>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</si>
  <si>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</si>
  <si>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</si>
  <si>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</si>
  <si>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</si>
  <si>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</si>
  <si>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</si>
  <si>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</si>
  <si>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</si>
  <si>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</si>
  <si>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</si>
  <si>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</si>
  <si>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</si>
  <si>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</si>
  <si>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</si>
  <si>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</si>
  <si>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</si>
  <si>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</si>
  <si>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</si>
  <si>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</si>
  <si>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</si>
  <si>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</si>
  <si>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</si>
  <si>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</si>
  <si>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</si>
  <si>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</si>
  <si>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</si>
  <si>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</si>
  <si>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</si>
  <si>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</si>
  <si>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</si>
  <si>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</si>
  <si>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</si>
  <si>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</si>
  <si>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</si>
  <si>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</si>
  <si>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</si>
  <si>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</si>
  <si>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</si>
  <si>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</si>
  <si>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</si>
  <si>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</si>
  <si>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</si>
  <si>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</si>
  <si>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</si>
  <si>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</si>
  <si>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</si>
  <si>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</si>
  <si>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</si>
  <si>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</si>
  <si>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</si>
  <si>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</si>
  <si>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</si>
  <si>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</si>
  <si>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</si>
  <si>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</si>
  <si>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</si>
  <si>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</si>
  <si>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</si>
  <si>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</si>
  <si>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</si>
  <si>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</si>
  <si>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</si>
  <si>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</si>
  <si>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</si>
  <si>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</si>
  <si>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</si>
  <si>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</si>
  <si>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</si>
  <si>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</si>
  <si>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</si>
  <si>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</si>
  <si>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</si>
  <si>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</si>
  <si>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</si>
  <si>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</si>
  <si>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</si>
  <si>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</si>
  <si>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</si>
  <si>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</si>
  <si>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</si>
  <si>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</si>
  <si>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</si>
  <si>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</si>
  <si>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</si>
  <si>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</si>
  <si>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</si>
  <si>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</si>
  <si>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</si>
  <si>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</si>
  <si>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</si>
  <si>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</si>
  <si>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</si>
  <si>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</si>
  <si>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</si>
  <si>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</si>
  <si>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</si>
  <si>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</si>
  <si>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</si>
  <si>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</si>
  <si>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</si>
  <si>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</si>
  <si>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</si>
  <si>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</si>
  <si>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</si>
  <si>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</si>
  <si>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</si>
  <si>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</si>
  <si>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</si>
  <si>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</si>
  <si>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</si>
  <si>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</si>
  <si>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</si>
  <si>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</si>
  <si>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</si>
  <si>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</si>
  <si>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</si>
  <si>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</si>
  <si>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</si>
  <si>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</si>
  <si>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</si>
  <si>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</si>
  <si>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</si>
  <si>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</si>
  <si>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</si>
  <si>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</si>
  <si>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</si>
  <si>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</si>
  <si>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</si>
  <si>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</si>
  <si>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</si>
  <si>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</si>
  <si>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</si>
  <si>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</si>
  <si>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</si>
  <si>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</si>
  <si>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</si>
  <si>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</si>
  <si>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</si>
  <si>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</si>
  <si>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</si>
  <si>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</si>
  <si>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</si>
  <si>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</si>
  <si>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</si>
  <si>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</si>
  <si>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</si>
  <si>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</si>
  <si>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</si>
  <si>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</si>
  <si>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</si>
  <si>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</si>
  <si>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</si>
  <si>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</si>
  <si>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</si>
  <si>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</si>
  <si>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</si>
  <si>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</si>
  <si>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</si>
  <si>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</si>
  <si>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</si>
  <si>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</si>
  <si>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</si>
  <si>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</si>
  <si>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</si>
  <si>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</si>
  <si>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</si>
  <si>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</si>
  <si>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</si>
  <si>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</si>
  <si>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</si>
  <si>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</si>
  <si>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</si>
  <si>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</si>
  <si>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</si>
  <si>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</si>
  <si>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</si>
  <si>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</si>
  <si>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</si>
  <si>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</si>
  <si>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</si>
  <si>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</si>
  <si>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</si>
  <si>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</si>
  <si>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</si>
  <si>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</si>
  <si>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</si>
  <si>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</si>
  <si>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</si>
  <si>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</si>
  <si>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</si>
  <si>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</si>
  <si>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</si>
  <si>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</si>
  <si>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</si>
  <si>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</si>
  <si>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</si>
  <si>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</si>
  <si>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</si>
  <si>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</si>
  <si>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</si>
  <si>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</si>
  <si>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</si>
  <si>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</si>
  <si>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</si>
  <si>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</si>
  <si>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</si>
  <si>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</si>
  <si>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</si>
  <si>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</si>
  <si>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</si>
  <si>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</si>
  <si>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</si>
  <si>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</si>
  <si>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</si>
  <si>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</si>
  <si>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</si>
  <si>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</si>
  <si>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</si>
  <si>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</si>
  <si>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</si>
  <si>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</si>
  <si>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</si>
  <si>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</si>
  <si>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</si>
  <si>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</si>
  <si>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</si>
  <si>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</si>
  <si>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</si>
  <si>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</si>
  <si>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</si>
  <si>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</si>
  <si>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</si>
  <si>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</si>
  <si>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</si>
  <si>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</si>
  <si>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</si>
  <si>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</si>
  <si>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</si>
  <si>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</si>
  <si>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</si>
  <si>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</si>
  <si>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</si>
  <si>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</si>
  <si>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</si>
  <si>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</si>
  <si>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</si>
  <si>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</si>
  <si>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</si>
  <si>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</si>
  <si>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</si>
  <si>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</si>
  <si>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</si>
  <si>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</si>
  <si>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</si>
  <si>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</si>
  <si>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</si>
  <si>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</si>
  <si>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</si>
  <si>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</si>
  <si>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</si>
  <si>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</si>
  <si>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</si>
  <si>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</si>
  <si>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</si>
  <si>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</si>
  <si>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</si>
  <si>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</si>
  <si>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</si>
  <si>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</si>
  <si>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</si>
  <si>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</si>
  <si>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</si>
  <si>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</si>
  <si>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</si>
  <si>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</si>
  <si>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</si>
  <si>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</si>
  <si>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</si>
  <si>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</si>
  <si>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</si>
  <si>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</si>
  <si>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</si>
  <si>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</si>
  <si>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</si>
  <si>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</si>
  <si>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</si>
  <si>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</si>
  <si>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</si>
  <si>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</si>
  <si>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</si>
  <si>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</si>
  <si>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</si>
  <si>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</si>
  <si>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</si>
  <si>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</si>
  <si>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</si>
  <si>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</si>
  <si>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</si>
  <si>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</si>
  <si>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</si>
  <si>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</si>
  <si>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</si>
  <si>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</si>
  <si>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</si>
  <si>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</si>
  <si>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</si>
  <si>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</si>
  <si>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</si>
  <si>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</si>
  <si>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</si>
  <si>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</si>
  <si>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</si>
  <si>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</si>
  <si>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</si>
  <si>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</si>
  <si>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</si>
  <si>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</si>
  <si>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</si>
  <si>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</si>
  <si>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</si>
  <si>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</si>
  <si>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</si>
  <si>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</si>
  <si>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</si>
  <si>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</si>
  <si>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</si>
  <si>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</si>
  <si>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</si>
  <si>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</si>
  <si>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</si>
  <si>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</si>
  <si>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</si>
  <si>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</si>
  <si>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</si>
  <si>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</si>
  <si>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</si>
  <si>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</si>
  <si>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</si>
  <si>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</si>
  <si>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</si>
  <si>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</si>
  <si>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</si>
  <si>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</si>
  <si>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</si>
  <si>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</si>
  <si>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</si>
  <si>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</si>
  <si>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</si>
  <si>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</si>
  <si>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</si>
  <si>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</si>
  <si>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</si>
  <si>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</si>
  <si>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</si>
  <si>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</si>
  <si>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</si>
  <si>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</si>
  <si>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</si>
  <si>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</si>
  <si>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</si>
  <si>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</si>
  <si>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</si>
  <si>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</si>
  <si>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</si>
  <si>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</si>
  <si>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</si>
  <si>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</si>
  <si>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</si>
  <si>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</si>
  <si>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</si>
  <si>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</si>
  <si>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</si>
  <si>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</si>
  <si>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</si>
  <si>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</si>
  <si>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</si>
  <si>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</si>
  <si>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</si>
  <si>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</si>
  <si>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</si>
  <si>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</si>
  <si>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</si>
  <si>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</si>
  <si>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</si>
  <si>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</si>
  <si>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</si>
  <si>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</si>
  <si>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</si>
  <si>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</si>
  <si>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</si>
  <si>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</si>
  <si>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</si>
  <si>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</si>
  <si>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</si>
  <si>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</si>
  <si>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</si>
  <si>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</si>
  <si>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</si>
  <si>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</si>
  <si>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</si>
  <si>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</si>
  <si>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</si>
  <si>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</si>
  <si>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</si>
  <si>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</si>
  <si>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</si>
  <si>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</si>
  <si>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</si>
  <si>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</si>
  <si>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</si>
  <si>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</si>
  <si>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</si>
  <si>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</si>
  <si>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</si>
  <si>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</si>
  <si>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</si>
  <si>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</si>
  <si>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</si>
  <si>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</si>
  <si>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</si>
  <si>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</si>
  <si>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</si>
  <si>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</si>
  <si>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</si>
  <si>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</si>
  <si>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</si>
  <si>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</si>
  <si>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</si>
  <si>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</si>
  <si>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</si>
  <si>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</si>
  <si>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</si>
  <si>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</si>
  <si>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</si>
  <si>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</si>
  <si>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</si>
  <si>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</si>
  <si>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</si>
  <si>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</si>
  <si>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</si>
  <si>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</si>
  <si>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</si>
  <si>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</si>
  <si>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</si>
  <si>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</si>
  <si>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</si>
  <si>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</si>
  <si>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</si>
  <si>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</si>
  <si>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</si>
  <si>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</si>
  <si>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</si>
  <si>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</si>
  <si>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</si>
  <si>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</si>
  <si>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</si>
  <si>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</si>
  <si>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</si>
  <si>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</si>
  <si>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</si>
  <si>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</si>
  <si>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</si>
  <si>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</si>
  <si>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</si>
  <si>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</si>
  <si>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</si>
  <si>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</si>
  <si>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</si>
  <si>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</si>
  <si>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</si>
  <si>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</si>
  <si>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</si>
  <si>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</si>
  <si>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</si>
  <si>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</si>
  <si>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</si>
  <si>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</si>
  <si>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</si>
  <si>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</si>
  <si>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</si>
  <si>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</si>
  <si>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</si>
  <si>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</si>
  <si>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</si>
  <si>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</si>
  <si>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</si>
  <si>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</si>
  <si>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</si>
  <si>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</si>
  <si>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</si>
  <si>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</si>
  <si>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</si>
  <si>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</si>
  <si>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</si>
  <si>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</si>
  <si>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</si>
  <si>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</si>
  <si>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</si>
  <si>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</si>
  <si>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</si>
  <si>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</si>
  <si>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</si>
  <si>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</si>
  <si>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</si>
  <si>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</si>
  <si>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</si>
  <si>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</si>
  <si>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</si>
  <si>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</si>
  <si>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</si>
  <si>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</si>
  <si>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</si>
  <si>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</si>
  <si>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</si>
  <si>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</si>
  <si>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</si>
  <si>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</si>
  <si>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</si>
  <si>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</si>
  <si>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</si>
  <si>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</si>
  <si>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</si>
  <si>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</si>
  <si>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</si>
  <si>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</si>
  <si>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</si>
  <si>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</si>
  <si>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</si>
  <si>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</si>
  <si>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</si>
  <si>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</si>
  <si>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</si>
  <si>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</si>
  <si>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</si>
  <si>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</si>
  <si>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</si>
  <si>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</si>
  <si>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</si>
  <si>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</si>
  <si>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</si>
  <si>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</si>
  <si>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</si>
  <si>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</si>
  <si>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</si>
  <si>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</si>
  <si>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</si>
  <si>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</si>
  <si>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</si>
  <si>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</si>
  <si>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</si>
  <si>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</si>
  <si>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</si>
  <si>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</si>
  <si>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</si>
  <si>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</si>
  <si>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</si>
  <si>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</si>
  <si>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</si>
  <si>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</si>
  <si>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</si>
  <si>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</si>
  <si>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</si>
  <si>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</si>
  <si>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</si>
  <si>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</si>
  <si>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</si>
  <si>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</si>
  <si>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</si>
  <si>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</si>
  <si>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</si>
  <si>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</si>
  <si>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</si>
  <si>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</si>
  <si>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</si>
  <si>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</si>
  <si>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</si>
  <si>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</si>
  <si>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</si>
  <si>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</si>
  <si>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</si>
  <si>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</si>
  <si>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</si>
  <si>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</si>
  <si>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</si>
  <si>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</si>
  <si>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</si>
  <si>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</si>
  <si>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</si>
  <si>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</si>
  <si>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</si>
  <si>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</si>
  <si>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</si>
  <si>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</si>
  <si>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</si>
  <si>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</si>
  <si>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</si>
  <si>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</si>
  <si>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</si>
  <si>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</si>
  <si>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</si>
  <si>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</si>
  <si>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</si>
  <si>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</si>
  <si>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</si>
  <si>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</si>
  <si>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</si>
  <si>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</si>
  <si>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</si>
  <si>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</si>
  <si>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</si>
  <si>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</si>
  <si>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</si>
  <si>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</si>
  <si>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</si>
  <si>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</si>
  <si>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</si>
  <si>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</si>
  <si>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</si>
  <si>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</si>
  <si>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</si>
  <si>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</si>
  <si>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</si>
  <si>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</si>
  <si>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</si>
  <si>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</si>
  <si>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</si>
  <si>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</si>
  <si>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</si>
  <si>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</si>
  <si>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</si>
  <si>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</si>
  <si>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</si>
  <si>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</si>
  <si>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</si>
  <si>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</si>
  <si>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</si>
  <si>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</si>
  <si>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</si>
  <si>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</si>
  <si>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</si>
  <si>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</si>
  <si>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</si>
  <si>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</si>
  <si>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</si>
  <si>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</si>
  <si>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</si>
  <si>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</si>
  <si>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</si>
  <si>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</si>
  <si>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</si>
  <si>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</si>
  <si>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</si>
  <si>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</si>
  <si>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</si>
  <si>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</si>
  <si>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</si>
  <si>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</si>
  <si>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</si>
  <si>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</si>
  <si>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</si>
  <si>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</si>
  <si>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</si>
  <si>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</si>
  <si>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</si>
  <si>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</si>
  <si>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</si>
  <si>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</si>
  <si>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</si>
  <si>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</si>
  <si>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</si>
  <si>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</si>
  <si>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</si>
  <si>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</si>
  <si>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</si>
  <si>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</si>
  <si>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</si>
  <si>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</si>
  <si>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</si>
  <si>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</si>
  <si>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</si>
  <si>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</si>
  <si>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</si>
  <si>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</si>
  <si>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</si>
  <si>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</si>
  <si>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</si>
  <si>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</si>
  <si>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</si>
  <si>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</si>
  <si>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</si>
  <si>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</si>
  <si>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</si>
  <si>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</si>
  <si>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</si>
  <si>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</si>
  <si>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</si>
  <si>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</si>
  <si>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</si>
  <si>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</si>
  <si>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</si>
  <si>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</si>
  <si>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</si>
  <si>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</si>
  <si>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</si>
  <si>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</si>
  <si>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</si>
  <si>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</si>
  <si>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</si>
  <si>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</si>
  <si>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</si>
  <si>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</si>
  <si>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</si>
  <si>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</si>
  <si>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</si>
  <si>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</si>
  <si>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</si>
  <si>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</si>
  <si>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</si>
  <si>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</si>
  <si>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</si>
  <si>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</si>
  <si>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</si>
  <si>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</si>
  <si>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</si>
  <si>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</si>
  <si>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</si>
  <si>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</si>
  <si>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</si>
  <si>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</si>
  <si>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</si>
  <si>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</si>
  <si>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</si>
  <si>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</si>
  <si>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</si>
  <si>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</si>
  <si>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</si>
  <si>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</si>
  <si>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</si>
  <si>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</si>
  <si>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</si>
  <si>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</si>
  <si>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</si>
  <si>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</si>
  <si>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</si>
  <si>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</si>
  <si>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</si>
  <si>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</si>
  <si>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</si>
  <si>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</si>
  <si>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</si>
  <si>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</si>
  <si>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</si>
  <si>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</si>
  <si>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</si>
  <si>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</si>
  <si>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</si>
  <si>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</si>
  <si>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</si>
  <si>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</si>
  <si>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</si>
  <si>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</si>
  <si>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</si>
  <si>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</si>
  <si>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</si>
  <si>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</si>
  <si>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</si>
  <si>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</si>
  <si>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</si>
  <si>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</si>
  <si>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</si>
  <si>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</si>
  <si>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</si>
  <si>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</si>
  <si>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</si>
  <si>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</si>
  <si>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</si>
  <si>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</si>
  <si>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</si>
  <si>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</si>
  <si>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</si>
  <si>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</si>
  <si>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</si>
  <si>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</si>
  <si>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</si>
  <si>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</si>
  <si>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</si>
  <si>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</si>
  <si>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</si>
  <si>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</si>
  <si>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</si>
  <si>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</si>
  <si>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</si>
  <si>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</si>
  <si>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</si>
  <si>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</si>
  <si>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</si>
  <si>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</si>
  <si>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</si>
  <si>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</si>
  <si>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</si>
  <si>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</si>
  <si>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</si>
  <si>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</si>
  <si>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</si>
  <si>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</si>
  <si>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</si>
  <si>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</si>
  <si>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</si>
  <si>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</si>
  <si>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</si>
  <si>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</si>
  <si>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</si>
  <si>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</si>
  <si>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</si>
  <si>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</si>
  <si>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</si>
  <si>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</si>
  <si>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</si>
  <si>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</si>
  <si>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</si>
  <si>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</si>
  <si>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</si>
  <si>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</si>
  <si>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</si>
  <si>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</si>
  <si>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</si>
  <si>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</si>
  <si>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</si>
  <si>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</si>
  <si>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</si>
  <si>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</si>
  <si>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</si>
  <si>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</si>
  <si>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</si>
  <si>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</si>
  <si>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</si>
  <si>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</si>
  <si>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</si>
  <si>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</si>
  <si>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</si>
  <si>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</si>
  <si>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</si>
  <si>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</si>
  <si>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</si>
  <si>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</si>
  <si>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</si>
  <si>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</si>
  <si>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</si>
  <si>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</si>
  <si>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</si>
  <si>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</si>
  <si>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</si>
  <si>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</si>
  <si>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</si>
  <si>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</si>
  <si>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</si>
  <si>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</si>
  <si>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</si>
  <si>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</si>
  <si>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</si>
  <si>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</si>
  <si>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</si>
  <si>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</si>
  <si>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</si>
  <si>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</si>
  <si>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</si>
  <si>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</si>
  <si>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</si>
  <si>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</si>
  <si>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</si>
  <si>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</si>
  <si>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</si>
  <si>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</si>
  <si>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</si>
  <si>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</si>
  <si>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</si>
  <si>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</si>
  <si>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</si>
  <si>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</si>
  <si>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</si>
  <si>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</si>
  <si>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</si>
  <si>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</si>
  <si>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</si>
  <si>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</si>
  <si>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</si>
  <si>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</si>
  <si>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</si>
  <si>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</si>
  <si>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</si>
  <si>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</si>
  <si>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</si>
  <si>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</si>
  <si>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</si>
  <si>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</si>
  <si>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</si>
  <si>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</si>
  <si>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</si>
  <si>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</si>
  <si>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</si>
  <si>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</si>
  <si>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</si>
  <si>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</si>
  <si>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</si>
  <si>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</si>
  <si>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</si>
  <si>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</si>
  <si>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</si>
  <si>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</si>
  <si>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</si>
  <si>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</si>
  <si>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</si>
  <si>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</si>
  <si>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</si>
  <si>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</si>
  <si>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</si>
  <si>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</si>
  <si>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</si>
  <si>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</si>
  <si>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</si>
  <si>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</si>
  <si>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</si>
  <si>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</si>
  <si>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</si>
  <si>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</si>
  <si>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</si>
  <si>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</si>
  <si>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</si>
  <si>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</si>
  <si>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</si>
  <si>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</si>
  <si>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</si>
  <si>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</si>
  <si>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</si>
  <si>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</si>
  <si>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</si>
  <si>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</si>
  <si>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</si>
  <si>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</si>
  <si>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</si>
  <si>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</si>
  <si>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</si>
  <si>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</si>
  <si>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</si>
  <si>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</si>
  <si>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</si>
  <si>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</si>
  <si>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</si>
  <si>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</si>
  <si>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</si>
  <si>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</si>
  <si>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</si>
  <si>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</si>
  <si>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</si>
  <si>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</si>
  <si>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</si>
  <si>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</si>
  <si>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</si>
  <si>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</si>
  <si>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</si>
  <si>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</si>
  <si>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</si>
  <si>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</si>
  <si>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</si>
  <si>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</si>
  <si>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</si>
  <si>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</si>
  <si>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</si>
  <si>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</si>
  <si>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</si>
  <si>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</si>
  <si>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</si>
  <si>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</si>
  <si>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</si>
  <si>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</si>
  <si>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</si>
  <si>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</si>
  <si>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</si>
  <si>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</si>
  <si>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</si>
  <si>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</si>
  <si>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</si>
  <si>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</si>
  <si>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</si>
  <si>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</si>
  <si>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</si>
  <si>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</si>
  <si>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</si>
  <si>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</si>
  <si>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</si>
  <si>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</si>
  <si>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</si>
  <si>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</si>
  <si>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</si>
  <si>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</si>
  <si>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</si>
  <si>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</si>
  <si>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</si>
  <si>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</si>
  <si>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</si>
  <si>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</si>
  <si>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</si>
  <si>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</si>
  <si>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</si>
  <si>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</si>
  <si>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</si>
  <si>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</si>
  <si>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</si>
  <si>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</si>
  <si>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</si>
  <si>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</si>
  <si>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</si>
  <si>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</si>
  <si>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</si>
  <si>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</si>
  <si>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</si>
  <si>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</si>
  <si>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</si>
  <si>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</si>
  <si>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</si>
  <si>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</si>
  <si>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</si>
  <si>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</si>
  <si>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</si>
  <si>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</si>
  <si>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</si>
  <si>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</si>
  <si>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</si>
  <si>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</si>
  <si>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</si>
  <si>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</si>
  <si>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</si>
  <si>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</si>
  <si>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</si>
  <si>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</si>
  <si>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</si>
  <si>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</si>
  <si>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</si>
  <si>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</si>
  <si>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</si>
  <si>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</si>
  <si>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</si>
  <si>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</si>
  <si>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</si>
  <si>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</si>
  <si>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</si>
  <si>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</si>
  <si>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</si>
  <si>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</si>
  <si>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</si>
  <si>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</si>
  <si>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</si>
  <si>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</si>
  <si>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</si>
  <si>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</si>
  <si>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</si>
  <si>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</si>
  <si>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</si>
  <si>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</si>
  <si>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</si>
  <si>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</si>
  <si>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</si>
  <si>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</si>
  <si>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</si>
  <si>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</si>
  <si>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</si>
  <si>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</si>
  <si>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</si>
  <si>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</si>
  <si>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</si>
  <si>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</si>
  <si>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</si>
  <si>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</si>
  <si>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</si>
  <si>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</si>
  <si>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</si>
  <si>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</si>
  <si>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</si>
  <si>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</si>
  <si>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</si>
  <si>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</si>
  <si>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</si>
  <si>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</si>
  <si>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</si>
  <si>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</si>
  <si>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</si>
  <si>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</si>
  <si>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</si>
  <si>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</si>
  <si>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</si>
  <si>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</si>
  <si>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</si>
  <si>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</si>
  <si>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</si>
  <si>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</si>
  <si>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</si>
  <si>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</si>
  <si>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</si>
  <si>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</si>
  <si>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</si>
  <si>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</si>
  <si>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</si>
  <si>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</si>
  <si>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</si>
  <si>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</si>
  <si>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</si>
  <si>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</si>
  <si>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</si>
  <si>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</si>
  <si>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</si>
  <si>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</si>
  <si>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</si>
  <si>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</si>
  <si>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</si>
  <si>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</si>
  <si>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</si>
  <si>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</si>
  <si>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</si>
  <si>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</si>
  <si>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</si>
  <si>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</si>
  <si>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</si>
  <si>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</si>
  <si>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</si>
  <si>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</si>
  <si>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</si>
  <si>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</si>
  <si>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</si>
  <si>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</si>
  <si>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</si>
  <si>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</si>
  <si>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</si>
  <si>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</si>
  <si>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</si>
  <si>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</si>
  <si>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</si>
  <si>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</si>
  <si>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</si>
  <si>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</si>
  <si>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</si>
  <si>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</si>
  <si>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</si>
  <si>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</si>
  <si>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</si>
  <si>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</si>
  <si>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</si>
  <si>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</si>
  <si>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</si>
  <si>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</si>
  <si>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</si>
  <si>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</si>
  <si>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</si>
  <si>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</si>
  <si>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</si>
  <si>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</si>
  <si>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</si>
  <si>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</si>
  <si>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</si>
  <si>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</si>
  <si>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</si>
  <si>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</si>
  <si>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</si>
  <si>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</si>
  <si>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</si>
  <si>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</si>
  <si>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</si>
  <si>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</si>
  <si>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</si>
  <si>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</si>
  <si>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</si>
  <si>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</si>
  <si>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</si>
  <si>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</si>
  <si>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</si>
  <si>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</si>
  <si>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</si>
  <si>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</si>
  <si>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</si>
  <si>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</si>
  <si>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</si>
  <si>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</si>
  <si>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</si>
  <si>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</si>
  <si>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</si>
  <si>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</si>
  <si>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</si>
  <si>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</si>
  <si>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</si>
  <si>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</si>
  <si>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</si>
  <si>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</si>
  <si>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</si>
  <si>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</si>
  <si>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</si>
  <si>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</si>
  <si>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</si>
  <si>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</si>
  <si>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</si>
  <si>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</si>
  <si>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</si>
  <si>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</si>
  <si>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</si>
  <si>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</si>
  <si>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</si>
  <si>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</si>
  <si>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</si>
  <si>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</si>
  <si>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</si>
  <si>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</si>
  <si>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</si>
  <si>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</si>
  <si>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</si>
  <si>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</si>
  <si>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</si>
  <si>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</si>
  <si>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</si>
  <si>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</si>
  <si>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</si>
  <si>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</si>
  <si>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</si>
  <si>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</si>
  <si>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</si>
  <si>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</si>
  <si>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</si>
  <si>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</si>
  <si>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</si>
  <si>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</si>
  <si>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</si>
  <si>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</si>
  <si>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</si>
  <si>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</si>
  <si>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</si>
  <si>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</si>
  <si>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</si>
  <si>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</si>
  <si>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</si>
  <si>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</si>
  <si>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</si>
  <si>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</si>
  <si>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</si>
  <si>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</si>
  <si>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</si>
  <si>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</si>
  <si>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</si>
  <si>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</si>
  <si>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</si>
  <si>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</si>
  <si>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</si>
  <si>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</si>
  <si>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</si>
  <si>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</si>
  <si>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</si>
  <si>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</si>
  <si>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</si>
  <si>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</si>
  <si>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</si>
  <si>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</si>
  <si>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</si>
  <si>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</si>
  <si>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</si>
  <si>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</si>
  <si>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</si>
  <si>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</si>
  <si>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</si>
  <si>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</si>
  <si>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</si>
  <si>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</si>
  <si>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</si>
  <si>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</si>
  <si>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</si>
  <si>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</si>
  <si>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</si>
  <si>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</si>
  <si>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</si>
  <si>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</si>
  <si>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</si>
  <si>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</si>
  <si>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</si>
  <si>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</si>
  <si>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</si>
  <si>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</si>
  <si>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</si>
  <si>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</si>
  <si>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</si>
  <si>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</si>
  <si>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</si>
  <si>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</si>
  <si>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</si>
  <si>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</si>
  <si>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</si>
  <si>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</si>
  <si>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</si>
  <si>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</si>
  <si>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</si>
  <si>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</si>
  <si>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</si>
  <si>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</si>
  <si>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</si>
  <si>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</si>
  <si>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</si>
  <si>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</si>
  <si>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</si>
  <si>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</si>
  <si>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</si>
  <si>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</si>
  <si>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</si>
  <si>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</si>
  <si>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</si>
  <si>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</si>
  <si>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</si>
  <si>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</si>
  <si>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</si>
  <si>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</si>
  <si>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</si>
  <si>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</si>
  <si>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</si>
  <si>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</si>
  <si>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</si>
  <si>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</si>
  <si>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</si>
  <si>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</si>
  <si>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</si>
  <si>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</si>
  <si>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</si>
  <si>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</si>
  <si>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</si>
  <si>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</si>
  <si>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</si>
  <si>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</si>
  <si>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</si>
  <si>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</si>
  <si>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</si>
  <si>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</si>
  <si>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</si>
  <si>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</si>
  <si>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</si>
  <si>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</si>
  <si>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</si>
  <si>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</si>
  <si>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</si>
  <si>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</si>
  <si>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</si>
  <si>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</si>
  <si>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</si>
  <si>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</si>
  <si>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</si>
  <si>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</si>
  <si>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</si>
  <si>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</si>
  <si>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</si>
  <si>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</si>
  <si>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</si>
  <si>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</si>
  <si>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</si>
  <si>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</si>
  <si>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</si>
  <si>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</si>
  <si>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</si>
  <si>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</si>
  <si>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</si>
  <si>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</si>
  <si>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</si>
  <si>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</si>
  <si>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</si>
  <si>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</si>
  <si>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</si>
  <si>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</si>
  <si>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</si>
  <si>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</si>
  <si>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</si>
  <si>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</si>
  <si>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</si>
  <si>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</si>
  <si>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</si>
  <si>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</si>
  <si>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</si>
  <si>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</si>
  <si>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</si>
  <si>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</si>
  <si>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</si>
  <si>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</si>
  <si>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</si>
  <si>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</si>
  <si>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</si>
  <si>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</si>
  <si>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</si>
  <si>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</si>
  <si>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</si>
  <si>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</si>
  <si>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</si>
  <si>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</si>
  <si>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</si>
  <si>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</si>
  <si>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</si>
  <si>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</si>
  <si>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</si>
  <si>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</si>
  <si>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</si>
  <si>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</si>
  <si>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</si>
  <si>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</si>
  <si>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</si>
  <si>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</si>
  <si>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</si>
  <si>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</si>
  <si>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</si>
  <si>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</si>
  <si>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</si>
  <si>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</si>
  <si>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</si>
  <si>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</si>
  <si>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</si>
  <si>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</si>
  <si>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</si>
  <si>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</si>
  <si>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</si>
  <si>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</si>
  <si>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</si>
  <si>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</si>
  <si>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</si>
  <si>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</si>
  <si>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</si>
  <si>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</si>
  <si>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</si>
  <si>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</si>
  <si>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</si>
  <si>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</si>
  <si>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</si>
  <si>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</si>
  <si>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</si>
  <si>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</si>
  <si>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</si>
  <si>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</si>
  <si>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</si>
  <si>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</si>
  <si>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</si>
  <si>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</si>
  <si>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</si>
  <si>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</si>
  <si>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</si>
  <si>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</si>
  <si>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</si>
  <si>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</si>
  <si>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</si>
  <si>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</si>
  <si>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</si>
  <si>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</si>
  <si>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</si>
  <si>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</si>
  <si>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</si>
  <si>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</si>
  <si>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</si>
  <si>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</si>
  <si>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</si>
  <si>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</si>
  <si>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</si>
  <si>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</si>
  <si>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</si>
  <si>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</si>
  <si>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</si>
  <si>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</si>
  <si>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</si>
  <si>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</si>
  <si>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</si>
  <si>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</si>
  <si>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</si>
  <si>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</si>
  <si>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</si>
  <si>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</si>
  <si>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</si>
  <si>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</si>
  <si>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</si>
  <si>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</si>
  <si>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</si>
  <si>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</si>
  <si>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</si>
  <si>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</si>
  <si>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</si>
  <si>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</si>
  <si>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</si>
  <si>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</si>
  <si>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</si>
  <si>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</si>
  <si>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</si>
  <si>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</si>
  <si>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</si>
  <si>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</si>
  <si>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</si>
  <si>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</si>
  <si>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</si>
  <si>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</si>
  <si>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</si>
  <si>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</si>
  <si>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</si>
  <si>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</si>
  <si>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</si>
  <si>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</si>
  <si>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</si>
  <si>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</si>
  <si>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</si>
  <si>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</si>
  <si>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</si>
  <si>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</si>
  <si>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</si>
  <si>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</si>
  <si>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</si>
  <si>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</si>
  <si>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</si>
  <si>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</si>
  <si>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</si>
  <si>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</si>
  <si>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</si>
  <si>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</si>
  <si>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</si>
  <si>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</si>
  <si>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</si>
  <si>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</si>
  <si>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</si>
  <si>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</si>
  <si>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</si>
  <si>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</si>
  <si>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</si>
  <si>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</si>
  <si>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</si>
  <si>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</si>
  <si>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</si>
  <si>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</si>
  <si>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</si>
  <si>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</si>
  <si>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</si>
  <si>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</si>
  <si>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</si>
  <si>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</si>
  <si>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</si>
  <si>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</si>
  <si>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</si>
  <si>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</si>
  <si>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</si>
  <si>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</si>
  <si>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</si>
  <si>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</si>
  <si>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</si>
  <si>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</si>
  <si>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</si>
  <si>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</si>
  <si>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</si>
  <si>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</si>
  <si>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</si>
  <si>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</si>
  <si>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</si>
  <si>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</si>
  <si>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</si>
  <si>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</si>
  <si>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</si>
  <si>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</si>
  <si>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</si>
  <si>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</si>
  <si>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</si>
  <si>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</si>
  <si>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</si>
  <si>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</si>
  <si>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</si>
  <si>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</si>
  <si>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</si>
  <si>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</si>
  <si>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</si>
  <si>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</si>
  <si>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</si>
  <si>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</si>
  <si>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</si>
  <si>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</si>
  <si>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</si>
  <si>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</si>
  <si>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</si>
  <si>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</si>
  <si>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</si>
  <si>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</si>
  <si>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</si>
  <si>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</si>
  <si>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</si>
  <si>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</si>
  <si>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</si>
  <si>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</si>
  <si>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</si>
  <si>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</si>
  <si>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</si>
  <si>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</si>
  <si>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</si>
  <si>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</si>
  <si>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</si>
  <si>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</si>
  <si>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</si>
  <si>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</si>
  <si>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</si>
  <si>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</si>
  <si>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</si>
  <si>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</si>
  <si>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</si>
  <si>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</si>
  <si>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</si>
  <si>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</si>
  <si>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</si>
  <si>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</si>
  <si>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</si>
  <si>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</si>
  <si>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</si>
  <si>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</si>
  <si>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</si>
  <si>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</si>
  <si>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</si>
  <si>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</si>
  <si>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</si>
  <si>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</si>
  <si>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</si>
  <si>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</si>
  <si>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</si>
  <si>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</si>
  <si>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</si>
  <si>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</si>
  <si>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</si>
  <si>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</si>
  <si>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</si>
  <si>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</si>
  <si>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</si>
  <si>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</si>
  <si>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</si>
  <si>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</si>
  <si>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</si>
  <si>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</si>
  <si>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</si>
  <si>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</si>
  <si>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</si>
  <si>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</si>
  <si>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</si>
  <si>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</si>
  <si>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</si>
  <si>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</si>
  <si>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</si>
  <si>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</si>
  <si>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</si>
  <si>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</si>
  <si>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</si>
  <si>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</si>
  <si>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</si>
  <si>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</si>
  <si>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</si>
  <si>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</si>
  <si>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</si>
  <si>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</si>
  <si>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</si>
  <si>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</si>
  <si>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</si>
  <si>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</si>
  <si>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</si>
  <si>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</si>
  <si>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</si>
  <si>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</si>
  <si>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</si>
  <si>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</si>
  <si>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</si>
  <si>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</si>
  <si>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</si>
  <si>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</si>
  <si>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</si>
  <si>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</si>
  <si>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</si>
  <si>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</si>
  <si>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</si>
  <si>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</si>
  <si>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</si>
  <si>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</si>
  <si>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</si>
  <si>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</si>
  <si>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</si>
  <si>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</si>
  <si>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</si>
  <si>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</si>
  <si>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</si>
  <si>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</si>
  <si>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</si>
  <si>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</si>
  <si>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</si>
  <si>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</si>
  <si>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</si>
  <si>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</si>
  <si>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</si>
  <si>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</si>
  <si>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</si>
  <si>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</si>
  <si>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</si>
  <si>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</si>
  <si>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</si>
  <si>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</si>
  <si>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</si>
  <si>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</si>
  <si>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</si>
  <si>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</si>
  <si>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</si>
  <si>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</si>
  <si>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</si>
  <si>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</si>
  <si>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</si>
  <si>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</si>
  <si>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</si>
  <si>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</si>
  <si>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</si>
  <si>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</si>
  <si>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</si>
  <si>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</si>
  <si>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</si>
  <si>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</si>
  <si>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</si>
  <si>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</si>
  <si>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</si>
  <si>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</si>
  <si>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</si>
  <si>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</si>
  <si>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</si>
  <si>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</si>
  <si>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</si>
  <si>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</si>
  <si>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</si>
  <si>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</si>
  <si>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</si>
  <si>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</si>
  <si>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</si>
  <si>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</si>
  <si>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</si>
  <si>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</si>
  <si>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</si>
  <si>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</si>
  <si>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</si>
  <si>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</si>
  <si>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</si>
  <si>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</si>
  <si>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</si>
  <si>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</si>
  <si>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</si>
  <si>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</si>
  <si>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</si>
  <si>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</si>
  <si>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</si>
  <si>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</si>
  <si>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</si>
  <si>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</si>
  <si>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</si>
  <si>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</si>
  <si>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</si>
  <si>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</si>
  <si>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</si>
  <si>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</si>
  <si>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</si>
  <si>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</si>
  <si>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</si>
  <si>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</si>
  <si>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</si>
  <si>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</si>
  <si>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</si>
  <si>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</si>
  <si>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</si>
  <si>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</si>
  <si>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</si>
  <si>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</si>
  <si>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</si>
  <si>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</si>
  <si>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</si>
  <si>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</si>
  <si>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</si>
  <si>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</si>
  <si>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</si>
  <si>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</si>
  <si>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</si>
  <si>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</si>
  <si>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</si>
  <si>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</si>
  <si>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</si>
  <si>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</si>
  <si>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</si>
  <si>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</si>
  <si>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</si>
  <si>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</si>
  <si>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</si>
  <si>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</si>
  <si>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</si>
  <si>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</si>
  <si>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</si>
  <si>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</si>
  <si>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</si>
  <si>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</si>
  <si>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</si>
  <si>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</si>
  <si>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</si>
  <si>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</si>
  <si>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</si>
  <si>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</si>
  <si>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</si>
  <si>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</si>
  <si>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</si>
  <si>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</si>
  <si>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</si>
  <si>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</si>
  <si>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</si>
  <si>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</si>
  <si>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</si>
  <si>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</si>
  <si>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</si>
  <si>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</si>
  <si>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</si>
  <si>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</si>
  <si>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</si>
  <si>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</si>
  <si>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</si>
  <si>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</si>
  <si>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</si>
  <si>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</si>
  <si>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</si>
  <si>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</si>
  <si>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</si>
  <si>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</si>
  <si>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</si>
  <si>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</si>
  <si>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</si>
  <si>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</si>
  <si>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</si>
  <si>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</si>
  <si>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</si>
  <si>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</si>
  <si>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</si>
  <si>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</si>
  <si>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</si>
  <si>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</si>
  <si>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</si>
  <si>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</si>
  <si>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</si>
  <si>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</si>
  <si>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</si>
  <si>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</si>
  <si>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</si>
  <si>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</si>
  <si>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</si>
  <si>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</si>
  <si>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</si>
  <si>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</si>
  <si>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</si>
  <si>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</si>
  <si>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</si>
  <si>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</si>
  <si>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</si>
  <si>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</si>
  <si>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</si>
  <si>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</si>
  <si>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</si>
  <si>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</si>
  <si>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</si>
  <si>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</si>
  <si>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</si>
  <si>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</si>
  <si>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</si>
  <si>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</si>
  <si>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</si>
  <si>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</si>
  <si>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</si>
  <si>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</si>
  <si>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</si>
  <si>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</si>
  <si>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</si>
  <si>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</si>
  <si>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</si>
  <si>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</si>
  <si>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</si>
  <si>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</si>
  <si>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</si>
  <si>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</si>
  <si>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</si>
  <si>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</si>
  <si>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</si>
  <si>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</si>
  <si>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</si>
  <si>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</si>
  <si>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</si>
  <si>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</si>
  <si>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</si>
  <si>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</si>
  <si>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</si>
  <si>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</si>
  <si>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</si>
  <si>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</si>
  <si>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</si>
  <si>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</si>
  <si>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</si>
  <si>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</si>
  <si>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</si>
  <si>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</si>
  <si>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</si>
  <si>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</si>
  <si>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</si>
  <si>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</si>
  <si>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</si>
  <si>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</si>
  <si>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</si>
  <si>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</si>
  <si>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</si>
  <si>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</si>
  <si>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</si>
  <si>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</si>
  <si>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</si>
  <si>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</si>
  <si>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</si>
  <si>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</si>
  <si>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</si>
  <si>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</si>
  <si>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</si>
  <si>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</si>
  <si>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</si>
  <si>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</si>
  <si>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</si>
  <si>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</si>
  <si>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</si>
  <si>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</si>
  <si>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</si>
  <si>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</si>
  <si>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</si>
  <si>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</si>
  <si>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</si>
  <si>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</si>
  <si>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</si>
  <si>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</si>
  <si>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</si>
  <si>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</si>
  <si>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</si>
  <si>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</si>
  <si>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</si>
  <si>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</si>
  <si>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</si>
  <si>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</si>
  <si>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</si>
  <si>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</si>
  <si>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</si>
  <si>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</si>
  <si>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</si>
  <si>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</si>
  <si>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</si>
  <si>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</si>
  <si>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</si>
  <si>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</si>
  <si>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</si>
  <si>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</si>
  <si>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</si>
  <si>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</si>
  <si>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</si>
  <si>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</si>
  <si>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</si>
  <si>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</si>
  <si>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</si>
  <si>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</si>
  <si>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</si>
  <si>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</si>
  <si>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</si>
  <si>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</si>
  <si>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</si>
  <si>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</si>
  <si>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</si>
  <si>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</si>
  <si>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</si>
  <si>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</si>
  <si>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</si>
  <si>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</si>
  <si>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</si>
  <si>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</si>
  <si>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</si>
  <si>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</si>
  <si>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</si>
  <si>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</si>
  <si>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</si>
  <si>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</si>
  <si>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</si>
  <si>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</si>
  <si>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</si>
  <si>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</si>
  <si>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</si>
  <si>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</si>
  <si>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</si>
  <si>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</si>
  <si>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</si>
  <si>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</si>
  <si>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</si>
  <si>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</si>
  <si>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</si>
  <si>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</si>
  <si>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</si>
  <si>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</si>
  <si>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</si>
  <si>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</si>
  <si>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</si>
  <si>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</si>
  <si>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</si>
  <si>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</si>
  <si>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</si>
  <si>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</si>
  <si>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</si>
  <si>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</si>
  <si>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</si>
  <si>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</si>
  <si>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</si>
  <si>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</si>
  <si>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</si>
  <si>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</si>
  <si>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</si>
  <si>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</si>
  <si>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</si>
  <si>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</si>
  <si>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</si>
  <si>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</si>
  <si>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</si>
  <si>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</si>
  <si>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</si>
  <si>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</si>
  <si>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</si>
  <si>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</si>
  <si>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</si>
  <si>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</si>
  <si>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</si>
  <si>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</si>
  <si>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</si>
  <si>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</si>
  <si>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</si>
  <si>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</si>
  <si>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</si>
  <si>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</si>
  <si>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</si>
  <si>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</si>
  <si>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</si>
  <si>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</si>
  <si>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</si>
  <si>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</si>
  <si>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</si>
  <si>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</si>
  <si>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</si>
  <si>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</si>
  <si>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</si>
  <si>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</si>
  <si>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</si>
  <si>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</si>
  <si>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</si>
  <si>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</si>
  <si>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</si>
  <si>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</si>
  <si>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</si>
  <si>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</si>
  <si>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</si>
  <si>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</si>
  <si>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</si>
  <si>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</si>
  <si>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</si>
  <si>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</si>
  <si>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</si>
  <si>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</si>
  <si>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</si>
  <si>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</si>
  <si>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</si>
  <si>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</si>
  <si>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</si>
  <si>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</si>
  <si>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</si>
  <si>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</si>
  <si>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</si>
  <si>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</si>
  <si>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</si>
  <si>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</si>
  <si>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</si>
  <si>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</si>
  <si>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</si>
  <si>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</si>
  <si>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</si>
  <si>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</si>
  <si>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</si>
  <si>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</si>
  <si>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</si>
  <si>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</si>
  <si>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</si>
  <si>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</si>
  <si>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</si>
  <si>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</si>
  <si>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</si>
  <si>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</si>
  <si>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</si>
  <si>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</si>
  <si>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</si>
  <si>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</si>
  <si>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</si>
  <si>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</si>
  <si>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</si>
  <si>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</si>
  <si>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</si>
  <si>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</si>
  <si>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</si>
  <si>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</si>
  <si>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</si>
  <si>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</si>
  <si>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</si>
  <si>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</si>
  <si>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</si>
  <si>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</si>
  <si>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</si>
  <si>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</si>
  <si>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</si>
  <si>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</si>
  <si>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</si>
  <si>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</si>
  <si>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</si>
  <si>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</si>
  <si>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</si>
  <si>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</si>
  <si>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</si>
  <si>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</si>
  <si>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</si>
  <si>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</si>
  <si>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</si>
  <si>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</si>
  <si>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</si>
  <si>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</si>
  <si>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</si>
  <si>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</si>
  <si>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</si>
  <si>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</si>
  <si>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</si>
  <si>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</si>
  <si>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</si>
  <si>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</si>
  <si>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</si>
  <si>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</si>
  <si>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</si>
  <si>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</si>
  <si>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</si>
  <si>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</si>
  <si>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</si>
  <si>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</si>
  <si>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</si>
  <si>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</si>
  <si>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</si>
  <si>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</si>
  <si>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</si>
  <si>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</si>
  <si>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</si>
  <si>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</si>
  <si>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</si>
  <si>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</si>
  <si>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</si>
  <si>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</si>
  <si>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</si>
  <si>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</si>
  <si>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</si>
  <si>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</si>
  <si>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</si>
  <si>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</si>
  <si>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</si>
  <si>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</si>
  <si>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</si>
  <si>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</si>
  <si>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</si>
  <si>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</si>
  <si>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</si>
  <si>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</si>
  <si>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</si>
  <si>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</si>
  <si>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</si>
  <si>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</si>
  <si>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</si>
  <si>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</si>
  <si>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</si>
  <si>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</si>
  <si>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</si>
  <si>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</si>
  <si>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</si>
  <si>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</si>
  <si>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</si>
  <si>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</si>
  <si>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</si>
  <si>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</si>
  <si>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</si>
  <si>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</si>
  <si>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</si>
  <si>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</si>
  <si>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</si>
  <si>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</si>
  <si>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</si>
  <si>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</si>
  <si>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</si>
  <si>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</si>
  <si>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</si>
  <si>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</si>
  <si>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</si>
  <si>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</si>
  <si>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</si>
  <si>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</si>
  <si>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</si>
  <si>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</si>
  <si>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</si>
  <si>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</si>
  <si>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</si>
  <si>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</si>
  <si>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</si>
  <si>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</si>
  <si>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</si>
  <si>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</si>
  <si>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</si>
  <si>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</si>
  <si>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</si>
  <si>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</si>
  <si>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</si>
  <si>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</si>
  <si>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</si>
  <si>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</si>
  <si>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</si>
  <si>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</si>
  <si>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</si>
  <si>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</si>
  <si>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</si>
  <si>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</si>
  <si>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</si>
  <si>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</si>
  <si>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</si>
  <si>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</si>
  <si>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</si>
  <si>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</si>
  <si>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</si>
  <si>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</si>
  <si>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</si>
  <si>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</si>
  <si>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</si>
  <si>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</si>
  <si>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</si>
  <si>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</si>
  <si>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</si>
  <si>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</si>
  <si>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</si>
  <si>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</si>
  <si>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</si>
  <si>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</si>
  <si>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</si>
  <si>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</si>
  <si>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</si>
  <si>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</si>
  <si>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</si>
  <si>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</si>
  <si>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</si>
  <si>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</si>
  <si>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</si>
  <si>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</si>
  <si>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</si>
  <si>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</si>
  <si>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</si>
  <si>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</si>
  <si>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</si>
  <si>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</si>
  <si>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</si>
  <si>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</si>
  <si>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</si>
  <si>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</si>
  <si>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</si>
  <si>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</si>
  <si>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</si>
  <si>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</si>
  <si>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</si>
  <si>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</si>
  <si>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</si>
  <si>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</si>
  <si>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</si>
  <si>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</si>
  <si>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</si>
  <si>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</si>
  <si>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</si>
  <si>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</si>
  <si>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</si>
  <si>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</si>
  <si>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</si>
  <si>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</si>
  <si>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</si>
  <si>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</si>
  <si>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</si>
  <si>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</si>
  <si>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</si>
  <si>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</si>
  <si>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</si>
  <si>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</si>
  <si>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</si>
  <si>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</si>
  <si>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</si>
  <si>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</si>
  <si>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</si>
  <si>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</si>
  <si>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</si>
  <si>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</si>
  <si>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</si>
  <si>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</si>
  <si>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</si>
  <si>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</si>
  <si>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</si>
  <si>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</si>
  <si>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</si>
  <si>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</si>
  <si>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</si>
  <si>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</si>
  <si>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</si>
  <si>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</si>
  <si>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</si>
  <si>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</si>
  <si>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</si>
  <si>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</si>
  <si>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</si>
  <si>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</si>
  <si>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</si>
  <si>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</si>
  <si>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</si>
  <si>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</si>
  <si>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</si>
  <si>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</si>
  <si>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</si>
  <si>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</si>
  <si>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</si>
  <si>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</si>
  <si>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</si>
  <si>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</si>
  <si>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</si>
  <si>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</si>
  <si>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</si>
  <si>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</si>
  <si>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</si>
  <si>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</si>
  <si>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</si>
  <si>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</si>
  <si>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</si>
  <si>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</si>
  <si>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</si>
  <si>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</si>
  <si>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</si>
  <si>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</si>
  <si>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</si>
  <si>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</si>
  <si>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</si>
  <si>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</si>
  <si>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</si>
  <si>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</si>
  <si>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</si>
  <si>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</si>
  <si>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</si>
  <si>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</si>
  <si>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</si>
  <si>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</si>
  <si>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</si>
  <si>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</si>
  <si>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</si>
  <si>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</si>
  <si>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</si>
  <si>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</si>
  <si>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</si>
  <si>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</si>
  <si>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</si>
  <si>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</si>
  <si>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</si>
  <si>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</si>
  <si>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</si>
  <si>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</si>
  <si>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</si>
  <si>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</si>
  <si>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</si>
  <si>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</si>
  <si>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</si>
  <si>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</si>
  <si>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</si>
  <si>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</si>
  <si>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</si>
  <si>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</si>
  <si>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</si>
  <si>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</si>
  <si>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</si>
  <si>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</si>
  <si>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</si>
  <si>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</si>
  <si>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</si>
  <si>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</si>
  <si>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</si>
  <si>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</si>
  <si>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</si>
  <si>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</si>
  <si>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</si>
  <si>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</si>
  <si>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</si>
  <si>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</si>
  <si>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</si>
  <si>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</si>
  <si>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</si>
  <si>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</si>
  <si>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</si>
  <si>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</si>
  <si>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</si>
  <si>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</si>
  <si>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</si>
  <si>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</si>
  <si>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</si>
  <si>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</si>
  <si>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</si>
  <si>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</si>
  <si>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</si>
  <si>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</si>
  <si>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</si>
  <si>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</si>
  <si>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</si>
  <si>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</si>
  <si>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</si>
  <si>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</si>
  <si>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</si>
  <si>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</si>
  <si>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</si>
  <si>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</si>
  <si>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</si>
  <si>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</si>
  <si>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</si>
  <si>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</si>
  <si>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</si>
  <si>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</si>
  <si>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</si>
  <si>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</si>
  <si>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</si>
  <si>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</si>
  <si>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</si>
  <si>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</si>
  <si>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</si>
  <si>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</si>
  <si>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</si>
  <si>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</si>
  <si>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</si>
  <si>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</si>
  <si>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</si>
  <si>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</si>
  <si>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</si>
  <si>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</si>
  <si>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</si>
  <si>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</si>
  <si>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</si>
  <si>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</si>
  <si>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</si>
  <si>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</si>
  <si>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</si>
  <si>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</si>
  <si>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</si>
  <si>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</si>
  <si>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</si>
  <si>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</si>
  <si>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</si>
  <si>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</si>
  <si>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</si>
  <si>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</si>
  <si>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</si>
  <si>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</si>
  <si>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</si>
  <si>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</si>
  <si>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</si>
  <si>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</si>
  <si>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</si>
  <si>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</si>
  <si>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</si>
  <si>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</si>
  <si>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</si>
  <si>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</si>
  <si>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</si>
  <si>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</si>
  <si>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</si>
  <si>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</si>
  <si>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</si>
  <si>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</si>
  <si>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</si>
  <si>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</si>
  <si>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</si>
  <si>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</si>
  <si>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</si>
  <si>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</si>
  <si>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</si>
  <si>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</si>
  <si>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</si>
  <si>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</si>
  <si>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</si>
  <si>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</si>
  <si>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</si>
  <si>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</si>
  <si>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</si>
  <si>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</si>
  <si>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</si>
  <si>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</si>
  <si>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</si>
  <si>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</si>
  <si>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</si>
  <si>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</si>
  <si>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</si>
  <si>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</si>
  <si>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</si>
  <si>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</si>
  <si>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</si>
  <si>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</si>
  <si>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</si>
  <si>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</si>
  <si>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</si>
  <si>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</si>
  <si>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</si>
  <si>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</si>
  <si>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</si>
  <si>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</si>
  <si>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</si>
  <si>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</si>
  <si>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</si>
  <si>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</si>
  <si>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</si>
  <si>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</si>
  <si>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</si>
  <si>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</si>
  <si>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</si>
  <si>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</si>
  <si>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</si>
  <si>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</si>
  <si>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</si>
  <si>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</si>
  <si>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</si>
  <si>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</si>
  <si>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</si>
  <si>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</si>
  <si>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</si>
  <si>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</si>
  <si>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</si>
  <si>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</si>
  <si>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</si>
  <si>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</si>
  <si>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</si>
  <si>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</si>
  <si>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</si>
  <si>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</si>
  <si>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</si>
  <si>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</si>
  <si>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</si>
  <si>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</si>
  <si>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</si>
  <si>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</si>
  <si>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</si>
  <si>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</si>
  <si>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</si>
  <si>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</si>
  <si>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</si>
  <si>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</si>
  <si>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</si>
  <si>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</si>
  <si>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</si>
  <si>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</si>
  <si>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</si>
  <si>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</si>
  <si>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</si>
  <si>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</si>
  <si>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</si>
  <si>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</si>
  <si>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</si>
  <si>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</si>
  <si>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</si>
  <si>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</si>
  <si>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</si>
  <si>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</si>
  <si>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</si>
  <si>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</si>
  <si>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</si>
  <si>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</si>
  <si>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</si>
  <si>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</si>
  <si>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</si>
  <si>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</si>
  <si>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</si>
  <si>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</si>
  <si>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</si>
  <si>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</si>
  <si>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</si>
  <si>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</si>
  <si>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</si>
  <si>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</si>
  <si>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</si>
  <si>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</si>
  <si>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</si>
  <si>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</si>
  <si>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</si>
  <si>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</si>
  <si>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</si>
  <si>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</si>
  <si>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</si>
  <si>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</si>
  <si>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</si>
  <si>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</si>
  <si>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</si>
  <si>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</si>
  <si>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</si>
  <si>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</si>
  <si>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</si>
  <si>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</si>
  <si>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</si>
  <si>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</si>
  <si>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</si>
  <si>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</si>
  <si>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</si>
  <si>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</si>
  <si>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</si>
  <si>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</si>
  <si>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</si>
  <si>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</si>
  <si>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</si>
  <si>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</si>
  <si>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</si>
  <si>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</si>
  <si>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</si>
  <si>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</si>
  <si>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</si>
  <si>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</si>
  <si>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</si>
  <si>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</si>
  <si>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</si>
  <si>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</si>
  <si>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</si>
  <si>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</si>
  <si>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</si>
  <si>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</si>
  <si>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</si>
  <si>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</si>
  <si>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</si>
  <si>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</si>
  <si>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</si>
  <si>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</si>
  <si>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</si>
  <si>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</si>
  <si>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</si>
  <si>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</si>
  <si>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</si>
  <si>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</si>
  <si>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</si>
  <si>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</si>
  <si>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</si>
  <si>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</si>
  <si>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</si>
  <si>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</si>
  <si>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</si>
  <si>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</si>
  <si>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</si>
  <si>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</si>
  <si>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</si>
  <si>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</si>
  <si>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</si>
  <si>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</si>
  <si>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</si>
  <si>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</si>
  <si>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</si>
  <si>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</si>
  <si>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</si>
  <si>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</si>
  <si>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</si>
  <si>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</si>
  <si>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</si>
  <si>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</si>
  <si>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</si>
  <si>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</si>
  <si>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</si>
  <si>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</si>
  <si>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</si>
  <si>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</si>
  <si>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</si>
  <si>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</si>
  <si>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</si>
  <si>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</si>
  <si>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</si>
  <si>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</si>
  <si>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</si>
  <si>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</si>
  <si>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</si>
  <si>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</si>
  <si>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</si>
  <si>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</si>
  <si>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</si>
  <si>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</si>
  <si>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</si>
  <si>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</si>
  <si>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</si>
  <si>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</si>
  <si>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</si>
  <si>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</si>
  <si>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</si>
  <si>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</si>
  <si>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</si>
  <si>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</si>
  <si>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</si>
  <si>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</si>
  <si>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</si>
  <si>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</si>
  <si>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</si>
  <si>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</si>
  <si>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</si>
  <si>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</si>
  <si>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</si>
  <si>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</si>
  <si>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</si>
  <si>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</si>
  <si>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</si>
  <si>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</si>
  <si>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</si>
  <si>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</si>
  <si>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</si>
  <si>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</si>
  <si>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</si>
  <si>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</si>
  <si>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</si>
  <si>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</si>
  <si>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</si>
  <si>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</si>
  <si>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</si>
  <si>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</si>
  <si>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</si>
  <si>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</si>
  <si>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</si>
  <si>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</si>
  <si>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</si>
  <si>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</si>
  <si>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</si>
  <si>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</si>
  <si>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</si>
  <si>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</si>
  <si>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</si>
  <si>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</si>
  <si>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</si>
  <si>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</si>
  <si>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</si>
  <si>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</si>
  <si>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</si>
  <si>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</si>
  <si>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</si>
  <si>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</si>
  <si>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</si>
  <si>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</si>
  <si>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</si>
  <si>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</si>
  <si>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</si>
  <si>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</si>
  <si>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</si>
  <si>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</si>
  <si>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</si>
  <si>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</si>
  <si>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</si>
  <si>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</si>
  <si>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</si>
  <si>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</si>
  <si>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</si>
  <si>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</si>
  <si>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</si>
  <si>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</si>
  <si>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</si>
  <si>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</si>
  <si>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</si>
  <si>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</si>
  <si>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</si>
  <si>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</si>
  <si>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</si>
  <si>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</si>
  <si>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</si>
  <si>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</si>
  <si>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</si>
  <si>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</si>
  <si>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</si>
  <si>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</si>
  <si>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</si>
  <si>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</si>
  <si>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</si>
  <si>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</si>
  <si>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</si>
  <si>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</si>
  <si>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</si>
  <si>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</si>
  <si>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</si>
  <si>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</si>
  <si>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</si>
  <si>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</si>
  <si>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</si>
  <si>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</si>
  <si>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</si>
  <si>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</si>
  <si>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</si>
  <si>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</si>
  <si>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</si>
  <si>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</si>
  <si>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</si>
  <si>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</si>
  <si>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</si>
  <si>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</si>
  <si>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</si>
  <si>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</si>
  <si>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</si>
  <si>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</si>
  <si>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</si>
  <si>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</si>
  <si>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</si>
  <si>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</si>
  <si>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</si>
  <si>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</si>
  <si>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</si>
  <si>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</si>
  <si>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</si>
  <si>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</si>
  <si>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</si>
  <si>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</si>
  <si>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</si>
  <si>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</si>
  <si>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</si>
  <si>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</si>
  <si>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</si>
  <si>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</si>
  <si>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</si>
  <si>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</si>
  <si>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</si>
  <si>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</si>
  <si>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</si>
  <si>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</si>
  <si>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</si>
  <si>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</si>
  <si>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</si>
  <si>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</si>
  <si>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</si>
  <si>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</si>
  <si>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</si>
  <si>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</si>
  <si>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</si>
  <si>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</si>
  <si>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</si>
  <si>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</si>
  <si>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</si>
  <si>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</si>
  <si>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</si>
  <si>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</si>
  <si>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</si>
  <si>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</si>
  <si>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</si>
  <si>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</si>
  <si>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</si>
  <si>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</si>
  <si>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</si>
  <si>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</si>
  <si>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</si>
  <si>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</si>
  <si>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</si>
  <si>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</si>
  <si>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</si>
  <si>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</si>
  <si>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</si>
  <si>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</si>
  <si>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</si>
  <si>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</si>
  <si>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</si>
  <si>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</si>
  <si>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</si>
  <si>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</si>
  <si>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</si>
  <si>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</si>
  <si>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</si>
  <si>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</si>
  <si>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</si>
  <si>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</si>
  <si>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</si>
  <si>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</si>
  <si>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</si>
  <si>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</si>
  <si>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</si>
  <si>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</si>
  <si>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</si>
  <si>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</si>
  <si>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</si>
  <si>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</si>
  <si>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</si>
  <si>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</si>
  <si>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</si>
  <si>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</si>
  <si>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</si>
  <si>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</si>
  <si>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</si>
  <si>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</si>
  <si>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</si>
  <si>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</si>
  <si>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</si>
  <si>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</si>
  <si>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</si>
  <si>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</si>
  <si>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</si>
  <si>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</si>
  <si>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</si>
  <si>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</si>
  <si>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</si>
  <si>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</si>
  <si>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</si>
  <si>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</si>
  <si>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</si>
  <si>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</si>
  <si>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</si>
  <si>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</si>
  <si>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</si>
  <si>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</si>
  <si>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</si>
  <si>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</si>
  <si>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</si>
  <si>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</si>
  <si>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</si>
  <si>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</si>
  <si>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</si>
  <si>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</si>
  <si>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</si>
  <si>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</si>
  <si>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</si>
  <si>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</si>
  <si>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</si>
  <si>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</si>
  <si>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</si>
  <si>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</si>
  <si>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</si>
  <si>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</si>
  <si>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</si>
  <si>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</si>
  <si>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</si>
  <si>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</si>
  <si>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</si>
  <si>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</si>
  <si>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</si>
  <si>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</si>
  <si>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</si>
  <si>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</si>
  <si>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</si>
  <si>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</si>
  <si>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</si>
  <si>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</si>
  <si>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</si>
  <si>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</si>
  <si>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</si>
  <si>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</si>
  <si>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</si>
  <si>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</si>
  <si>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</si>
  <si>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</si>
  <si>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</si>
  <si>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</si>
  <si>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</si>
  <si>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</si>
  <si>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</si>
  <si>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</si>
  <si>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</si>
  <si>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</si>
  <si>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</si>
  <si>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</si>
  <si>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</si>
  <si>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</si>
  <si>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</si>
  <si>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</si>
  <si>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</si>
  <si>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</si>
  <si>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</si>
  <si>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</si>
  <si>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</si>
  <si>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</si>
  <si>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</si>
  <si>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</si>
  <si>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</si>
  <si>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</si>
  <si>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</si>
  <si>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</si>
  <si>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</si>
  <si>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</si>
  <si>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</si>
  <si>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</si>
  <si>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</si>
  <si>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</si>
  <si>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</si>
  <si>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</si>
  <si>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</si>
  <si>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</si>
  <si>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</si>
  <si>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</si>
  <si>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</si>
  <si>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</si>
  <si>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</si>
  <si>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</si>
  <si>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</si>
  <si>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</si>
  <si>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</si>
  <si>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</si>
  <si>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</si>
  <si>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</si>
  <si>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</si>
  <si>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</si>
  <si>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</si>
  <si>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</si>
  <si>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</si>
  <si>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</si>
  <si>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</si>
  <si>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</si>
  <si>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</si>
  <si>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</si>
  <si>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</si>
  <si>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</si>
  <si>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</si>
  <si>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</si>
  <si>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</si>
  <si>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</si>
  <si>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</si>
  <si>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</si>
  <si>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</si>
  <si>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</si>
  <si>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</si>
  <si>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</si>
  <si>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</si>
  <si>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</si>
  <si>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</si>
  <si>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</si>
  <si>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</si>
  <si>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</si>
  <si>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</si>
  <si>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</si>
  <si>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</si>
  <si>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</si>
  <si>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</si>
  <si>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</si>
  <si>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</si>
  <si>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</si>
  <si>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</si>
  <si>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</si>
  <si>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</si>
  <si>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</si>
  <si>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</si>
  <si>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</si>
  <si>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</si>
  <si>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</si>
  <si>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</si>
  <si>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</si>
  <si>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</si>
  <si>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</si>
  <si>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</si>
  <si>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</si>
  <si>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</si>
  <si>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</si>
  <si>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</si>
  <si>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</si>
  <si>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</si>
  <si>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</si>
  <si>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</si>
  <si>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</si>
  <si>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</si>
  <si>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</si>
  <si>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</si>
  <si>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</si>
  <si>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</si>
  <si>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</si>
  <si>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</si>
  <si>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</si>
  <si>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</si>
  <si>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</si>
  <si>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</si>
  <si>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</si>
  <si>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</si>
  <si>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</si>
  <si>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</si>
  <si>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</si>
  <si>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</si>
  <si>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</si>
  <si>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</si>
  <si>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</si>
  <si>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</si>
  <si>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</si>
  <si>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</si>
  <si>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</si>
  <si>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</si>
  <si>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</si>
  <si>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</si>
  <si>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</si>
  <si>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</si>
  <si>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</si>
  <si>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</si>
  <si>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</si>
  <si>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</si>
  <si>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</si>
  <si>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</si>
  <si>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</si>
  <si>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</si>
  <si>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</si>
  <si>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</si>
  <si>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</si>
  <si>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</si>
  <si>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</si>
  <si>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</si>
  <si>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</si>
  <si>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</si>
  <si>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</si>
  <si>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</si>
  <si>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</si>
  <si>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</si>
  <si>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</si>
  <si>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</si>
  <si>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</si>
  <si>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</si>
  <si>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</si>
  <si>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</si>
  <si>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</si>
  <si>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</si>
  <si>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</si>
  <si>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</si>
  <si>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</si>
  <si>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</si>
  <si>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</si>
  <si>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</si>
  <si>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</si>
  <si>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</si>
  <si>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</si>
  <si>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</si>
  <si>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</si>
  <si>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</si>
  <si>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</si>
  <si>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</si>
  <si>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</si>
  <si>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</si>
  <si>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</si>
  <si>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</si>
  <si>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</si>
  <si>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</si>
  <si>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</si>
  <si>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</si>
  <si>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</si>
  <si>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</si>
  <si>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</si>
  <si>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</si>
  <si>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</si>
  <si>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</si>
  <si>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</si>
  <si>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</si>
  <si>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</si>
  <si>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</si>
  <si>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</si>
  <si>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</si>
  <si>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</si>
  <si>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</si>
  <si>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</si>
  <si>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</si>
  <si>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</si>
  <si>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</si>
  <si>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</si>
  <si>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</si>
  <si>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</si>
  <si>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</si>
  <si>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</si>
  <si>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</si>
  <si>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</si>
  <si>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</si>
  <si>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</si>
  <si>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</si>
  <si>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</si>
  <si>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</si>
  <si>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</si>
  <si>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</si>
  <si>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</si>
  <si>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</si>
  <si>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</si>
  <si>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</si>
  <si>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</si>
  <si>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</si>
  <si>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</si>
  <si>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</si>
  <si>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</si>
  <si>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</si>
  <si>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</si>
  <si>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</si>
  <si>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</si>
  <si>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</si>
  <si>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</si>
  <si>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</si>
  <si>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</si>
  <si>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</si>
  <si>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</si>
  <si>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</si>
  <si>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</si>
  <si>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</si>
  <si>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</si>
  <si>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</si>
  <si>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</si>
  <si>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</si>
  <si>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</si>
  <si>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</si>
  <si>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</si>
  <si>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</si>
  <si>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</si>
  <si>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</si>
  <si>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</si>
  <si>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</si>
  <si>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</si>
  <si>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</si>
  <si>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</si>
  <si>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</si>
  <si>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</si>
  <si>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</si>
  <si>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</si>
  <si>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</si>
  <si>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</si>
  <si>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</si>
  <si>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</si>
  <si>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</si>
  <si>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</si>
  <si>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</si>
  <si>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</si>
  <si>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</si>
  <si>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</si>
  <si>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</si>
  <si>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</si>
  <si>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</si>
  <si>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</si>
  <si>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</si>
  <si>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</si>
  <si>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</si>
  <si>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</si>
  <si>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</si>
  <si>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</si>
  <si>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</si>
  <si>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</si>
  <si>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</si>
  <si>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</si>
  <si>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</si>
  <si>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</si>
  <si>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</si>
  <si>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</si>
  <si>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</si>
  <si>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</si>
  <si>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</si>
  <si>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</si>
  <si>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</si>
  <si>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</si>
  <si>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</si>
  <si>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</si>
  <si>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</si>
  <si>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</si>
  <si>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</si>
  <si>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</si>
  <si>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</si>
  <si>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</si>
  <si>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</si>
  <si>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</si>
  <si>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</si>
  <si>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</si>
  <si>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</si>
  <si>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</si>
  <si>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</si>
  <si>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</si>
  <si>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</si>
  <si>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</si>
  <si>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</si>
  <si>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</si>
  <si>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</si>
  <si>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</si>
  <si>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</si>
  <si>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</si>
  <si>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</si>
  <si>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</si>
  <si>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</si>
  <si>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</si>
  <si>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</si>
  <si>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</si>
  <si>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</si>
  <si>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</si>
  <si>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</si>
  <si>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</si>
  <si>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</si>
  <si>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</si>
  <si>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</si>
  <si>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</si>
  <si>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</si>
  <si>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</si>
  <si>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</si>
  <si>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</si>
  <si>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</si>
  <si>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</si>
  <si>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</si>
  <si>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</si>
  <si>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</si>
  <si>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</si>
  <si>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</si>
  <si>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</si>
  <si>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</si>
  <si>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</si>
  <si>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</si>
  <si>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</si>
  <si>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</si>
  <si>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</si>
  <si>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</si>
  <si>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</si>
  <si>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</si>
  <si>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</si>
  <si>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</si>
  <si>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</si>
  <si>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</si>
  <si>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</si>
  <si>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</si>
  <si>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</si>
  <si>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</si>
  <si>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</si>
  <si>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</si>
  <si>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</si>
  <si>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</si>
  <si>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</si>
  <si>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</si>
  <si>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</si>
  <si>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</si>
  <si>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</si>
  <si>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</si>
  <si>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</si>
  <si>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</si>
  <si>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</si>
  <si>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</si>
  <si>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</si>
  <si>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</si>
  <si>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</si>
  <si>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</si>
  <si>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</si>
  <si>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</si>
  <si>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</si>
  <si>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</si>
  <si>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</si>
  <si>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</si>
  <si>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</si>
  <si>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</si>
  <si>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</si>
  <si>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</si>
  <si>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</si>
  <si>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</si>
  <si>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</si>
  <si>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</si>
  <si>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</si>
  <si>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</si>
  <si>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</si>
  <si>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</si>
  <si>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</si>
  <si>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</si>
  <si>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</si>
  <si>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</si>
  <si>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</si>
  <si>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</si>
  <si>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</si>
  <si>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</si>
  <si>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</si>
  <si>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</si>
  <si>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</si>
  <si>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</si>
  <si>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</si>
  <si>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</si>
  <si>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</si>
  <si>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</si>
  <si>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</si>
  <si>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</si>
  <si>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</si>
  <si>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</si>
  <si>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</si>
  <si>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</si>
  <si>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</si>
  <si>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</si>
  <si>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</si>
  <si>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</si>
  <si>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</si>
  <si>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</si>
  <si>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</si>
  <si>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</si>
  <si>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</si>
  <si>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</si>
  <si>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</si>
  <si>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</si>
  <si>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</si>
  <si>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</si>
  <si>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</si>
  <si>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</si>
  <si>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</si>
  <si>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</si>
  <si>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</si>
  <si>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</si>
  <si>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</si>
  <si>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</si>
  <si>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</si>
  <si>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</si>
  <si>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</si>
  <si>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</si>
  <si>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</si>
  <si>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</si>
  <si>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</si>
  <si>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</si>
  <si>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</si>
  <si>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</si>
  <si>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</si>
  <si>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</si>
  <si>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</si>
  <si>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</si>
  <si>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</si>
  <si>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</si>
  <si>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</si>
  <si>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</si>
  <si>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</si>
  <si>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</si>
  <si>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</si>
  <si>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</si>
  <si>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</si>
  <si>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</si>
  <si>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</si>
  <si>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</si>
  <si>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</si>
  <si>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</si>
  <si>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</si>
  <si>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</si>
  <si>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</si>
  <si>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</si>
  <si>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</si>
  <si>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</si>
  <si>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</si>
  <si>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</si>
  <si>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</si>
  <si>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</si>
  <si>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</si>
  <si>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</si>
  <si>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</si>
  <si>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</si>
  <si>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</si>
  <si>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</si>
  <si>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</si>
  <si>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</si>
  <si>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</si>
  <si>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</si>
  <si>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</si>
  <si>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</si>
  <si>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</si>
  <si>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</si>
  <si>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</si>
  <si>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</si>
  <si>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</si>
  <si>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</si>
  <si>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</si>
  <si>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</si>
  <si>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</si>
  <si>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</si>
  <si>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</si>
  <si>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</si>
  <si>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</si>
  <si>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</si>
  <si>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</si>
  <si>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</si>
  <si>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</si>
  <si>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</si>
  <si>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</si>
  <si>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</si>
  <si>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</si>
  <si>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</si>
  <si>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</si>
  <si>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</si>
  <si>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</si>
  <si>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</si>
  <si>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</si>
  <si>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</si>
  <si>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</si>
  <si>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</si>
  <si>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</si>
  <si>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</si>
  <si>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</si>
  <si>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</si>
  <si>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</si>
  <si>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</si>
  <si>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</si>
  <si>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</si>
  <si>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</si>
  <si>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</si>
  <si>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</si>
  <si>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</si>
  <si>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</si>
  <si>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</si>
  <si>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</si>
  <si>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</si>
  <si>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</si>
  <si>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</si>
  <si>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</si>
  <si>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</si>
  <si>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</si>
  <si>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</si>
  <si>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</si>
  <si>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</si>
  <si>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</si>
  <si>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</si>
  <si>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</si>
  <si>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</si>
  <si>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</si>
  <si>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</si>
  <si>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</si>
  <si>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</si>
  <si>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</si>
  <si>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</si>
  <si>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</si>
  <si>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</si>
  <si>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</si>
  <si>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</si>
  <si>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</si>
  <si>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</si>
  <si>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</si>
  <si>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</si>
  <si>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</si>
  <si>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</si>
  <si>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</si>
  <si>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</si>
  <si>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</si>
  <si>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</si>
  <si>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</si>
  <si>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</si>
  <si>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</si>
  <si>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</si>
  <si>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</si>
  <si>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</si>
  <si>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</si>
  <si>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</si>
  <si>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</si>
  <si>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</si>
  <si>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</si>
  <si>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</si>
  <si>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</si>
  <si>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</si>
  <si>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</si>
  <si>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</si>
  <si>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</si>
  <si>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</si>
  <si>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</si>
  <si>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</si>
  <si>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</si>
  <si>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</si>
  <si>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</si>
  <si>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</si>
  <si>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</si>
  <si>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</si>
  <si>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</si>
  <si>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</si>
  <si>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</si>
  <si>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</si>
  <si>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</si>
  <si>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</si>
  <si>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</si>
  <si>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</si>
  <si>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</si>
  <si>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</si>
  <si>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</si>
  <si>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</si>
  <si>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</si>
  <si>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</si>
  <si>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</si>
  <si>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</si>
  <si>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</si>
  <si>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</si>
  <si>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</si>
  <si>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</si>
  <si>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</si>
  <si>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</si>
  <si>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</si>
  <si>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</si>
  <si>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</si>
  <si>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</si>
  <si>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</si>
  <si>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</si>
  <si>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</si>
  <si>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</si>
  <si>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</si>
  <si>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</si>
  <si>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</si>
  <si>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</si>
  <si>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</si>
  <si>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</si>
  <si>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</si>
  <si>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</si>
  <si>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</si>
  <si>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</si>
  <si>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</si>
  <si>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</si>
  <si>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</si>
  <si>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</si>
  <si>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</si>
  <si>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</si>
  <si>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</si>
  <si>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</si>
  <si>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</si>
  <si>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</si>
  <si>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</si>
  <si>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</si>
  <si>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</si>
  <si>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</si>
  <si>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</si>
  <si>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</si>
  <si>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</si>
  <si>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</si>
  <si>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</si>
  <si>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</si>
  <si>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</si>
  <si>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</si>
  <si>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</si>
  <si>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</si>
  <si>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</si>
  <si>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</si>
  <si>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</si>
  <si>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</si>
  <si>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</si>
  <si>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</si>
  <si>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</si>
  <si>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</si>
  <si>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</si>
  <si>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</si>
  <si>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</si>
  <si>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</si>
  <si>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</si>
  <si>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</si>
  <si>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</si>
  <si>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</si>
  <si>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</si>
  <si>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</si>
  <si>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</si>
  <si>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</si>
  <si>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</si>
  <si>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</si>
  <si>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</si>
  <si>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</si>
  <si>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</si>
  <si>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</si>
  <si>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</si>
  <si>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</si>
  <si>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</si>
  <si>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</si>
  <si>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</si>
  <si>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</si>
  <si>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</si>
  <si>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</si>
  <si>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</si>
  <si>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</si>
  <si>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</si>
  <si>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</si>
  <si>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</si>
  <si>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</si>
  <si>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</si>
  <si>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</si>
  <si>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</si>
  <si>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</si>
  <si>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</si>
  <si>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</si>
  <si>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</si>
  <si>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</si>
  <si>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</si>
  <si>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</si>
  <si>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</si>
  <si>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</si>
  <si>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</si>
  <si>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</si>
  <si>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</si>
  <si>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</si>
  <si>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</si>
  <si>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</si>
  <si>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</si>
  <si>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</si>
  <si>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</si>
  <si>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</si>
  <si>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</si>
  <si>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</si>
  <si>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</si>
  <si>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</si>
  <si>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</si>
  <si>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</si>
  <si>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</si>
  <si>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</si>
  <si>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</si>
  <si>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</si>
  <si>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</si>
  <si>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</si>
  <si>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</si>
  <si>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</si>
  <si>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</si>
  <si>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</si>
  <si>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</si>
  <si>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</si>
  <si>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</si>
  <si>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</si>
  <si>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</si>
  <si>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</si>
  <si>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</si>
  <si>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</si>
  <si>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</si>
  <si>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</si>
  <si>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</si>
  <si>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</si>
  <si>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</si>
  <si>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</si>
  <si>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</si>
  <si>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</si>
  <si>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</si>
  <si>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</si>
  <si>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</si>
  <si>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</si>
  <si>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</si>
  <si>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</si>
  <si>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</si>
  <si>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</si>
  <si>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</si>
  <si>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</si>
  <si>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</si>
  <si>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</si>
  <si>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</si>
  <si>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</si>
  <si>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</si>
  <si>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</si>
  <si>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</si>
  <si>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</si>
  <si>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</si>
  <si>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</si>
  <si>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</si>
  <si>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</si>
  <si>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</si>
  <si>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</si>
  <si>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</si>
  <si>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</si>
  <si>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</si>
  <si>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</si>
  <si>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</si>
  <si>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</si>
  <si>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</si>
  <si>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</si>
  <si>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</si>
  <si>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</si>
  <si>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</si>
  <si>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</si>
  <si>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</si>
  <si>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</si>
  <si>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</si>
  <si>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</si>
  <si>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</si>
  <si>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</si>
  <si>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</si>
  <si>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</si>
  <si>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</si>
  <si>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</si>
  <si>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</si>
  <si>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</si>
  <si>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</si>
  <si>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</si>
  <si>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</si>
  <si>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</si>
  <si>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</si>
  <si>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</si>
  <si>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</si>
  <si>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</si>
  <si>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</si>
  <si>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</si>
  <si>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</si>
  <si>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</si>
  <si>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</si>
  <si>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</si>
  <si>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</si>
  <si>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</si>
  <si>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</si>
  <si>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</si>
  <si>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</si>
  <si>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</si>
  <si>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</si>
  <si>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</si>
  <si>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</si>
  <si>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</si>
  <si>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</si>
  <si>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</si>
  <si>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</si>
  <si>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</si>
  <si>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</si>
  <si>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</si>
  <si>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</si>
  <si>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</si>
  <si>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</si>
  <si>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</si>
  <si>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</si>
  <si>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</si>
  <si>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</si>
  <si>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</si>
  <si>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</si>
  <si>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</si>
  <si>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</si>
  <si>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</si>
  <si>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</si>
  <si>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</si>
  <si>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</si>
  <si>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</si>
  <si>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</si>
  <si>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</si>
  <si>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</si>
  <si>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</si>
  <si>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</si>
  <si>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</si>
  <si>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</si>
  <si>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</si>
  <si>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</si>
  <si>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</si>
  <si>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</si>
  <si>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</si>
  <si>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</si>
  <si>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</si>
  <si>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</si>
  <si>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</si>
  <si>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</si>
  <si>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</si>
  <si>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</si>
  <si>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</si>
  <si>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</si>
  <si>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</si>
  <si>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</si>
  <si>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</si>
  <si>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</si>
  <si>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</si>
  <si>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</si>
  <si>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</si>
  <si>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</si>
  <si>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</si>
  <si>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</si>
  <si>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</si>
  <si>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</si>
  <si>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</si>
  <si>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</si>
  <si>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</si>
  <si>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</si>
  <si>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</si>
  <si>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</si>
  <si>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</si>
  <si>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</si>
  <si>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</si>
  <si>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</si>
  <si>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</si>
  <si>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</si>
  <si>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</si>
  <si>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</si>
  <si>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</si>
  <si>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</si>
  <si>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</si>
  <si>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</si>
  <si>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</si>
  <si>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</si>
  <si>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</si>
  <si>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</si>
  <si>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</si>
  <si>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</si>
  <si>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</si>
  <si>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</si>
  <si>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</si>
  <si>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</si>
  <si>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</si>
  <si>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</si>
  <si>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</si>
  <si>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</si>
  <si>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</si>
  <si>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</si>
  <si>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</si>
  <si>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</si>
  <si>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</si>
  <si>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</si>
  <si>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</si>
  <si>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</si>
  <si>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</si>
  <si>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</si>
  <si>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</si>
  <si>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</si>
  <si>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</si>
  <si>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</si>
  <si>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</si>
  <si>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</si>
  <si>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</si>
  <si>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</si>
  <si>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</si>
  <si>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</si>
  <si>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</si>
  <si>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</si>
  <si>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</si>
  <si>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</si>
  <si>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</si>
  <si>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</si>
  <si>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</si>
  <si>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</si>
  <si>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</si>
  <si>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</si>
  <si>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</si>
  <si>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</si>
  <si>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</si>
  <si>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</si>
  <si>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</si>
  <si>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</si>
  <si>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</si>
  <si>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</si>
  <si>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</si>
  <si>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</si>
  <si>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</si>
  <si>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</si>
  <si>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</si>
  <si>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</si>
  <si>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</si>
  <si>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</si>
  <si>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</si>
  <si>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</si>
  <si>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</si>
  <si>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</si>
  <si>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</si>
  <si>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</si>
  <si>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</si>
  <si>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</si>
  <si>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</si>
  <si>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</si>
  <si>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</si>
  <si>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</si>
  <si>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</si>
  <si>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</si>
  <si>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</si>
  <si>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</si>
  <si>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</si>
  <si>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</si>
  <si>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</si>
  <si>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</si>
  <si>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</si>
  <si>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</si>
  <si>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</si>
  <si>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</si>
  <si>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</si>
  <si>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</si>
  <si>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</si>
  <si>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</si>
  <si>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</si>
  <si>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</si>
  <si>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</si>
  <si>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</si>
  <si>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</si>
  <si>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</si>
  <si>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</si>
  <si>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</si>
  <si>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</si>
  <si>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</si>
  <si>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</si>
  <si>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</si>
  <si>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</si>
  <si>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</si>
  <si>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</si>
  <si>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</si>
  <si>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</si>
  <si>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</si>
  <si>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</si>
  <si>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</si>
  <si>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</si>
  <si>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</si>
  <si>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</si>
  <si>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</si>
  <si>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</si>
  <si>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</si>
  <si>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</si>
  <si>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</si>
  <si>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</si>
  <si>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</si>
  <si>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</si>
  <si>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</si>
  <si>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</si>
  <si>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</si>
  <si>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</si>
  <si>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</si>
  <si>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</si>
  <si>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</si>
  <si>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</si>
  <si>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</si>
  <si>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</si>
  <si>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</si>
  <si>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</si>
  <si>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</si>
  <si>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</si>
  <si>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</si>
  <si>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</si>
  <si>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</si>
  <si>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</si>
  <si>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</si>
  <si>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</si>
  <si>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</si>
  <si>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</si>
  <si>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</si>
  <si>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</si>
  <si>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</si>
  <si>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</si>
  <si>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</si>
  <si>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</si>
  <si>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</si>
  <si>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</si>
  <si>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</si>
  <si>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</si>
  <si>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</si>
  <si>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</si>
  <si>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</si>
  <si>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</si>
  <si>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</si>
  <si>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</si>
  <si>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</si>
  <si>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</si>
  <si>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</si>
  <si>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</si>
  <si>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</si>
  <si>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</si>
  <si>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</si>
  <si>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</si>
  <si>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</si>
  <si>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</si>
  <si>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</si>
  <si>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</si>
  <si>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</si>
  <si>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</si>
  <si>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</si>
  <si>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</si>
  <si>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</si>
  <si>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</si>
  <si>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</si>
  <si>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</si>
  <si>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</si>
  <si>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</si>
  <si>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</si>
  <si>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</si>
  <si>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</si>
  <si>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</si>
  <si>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</si>
  <si>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</si>
  <si>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</si>
  <si>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</si>
  <si>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</si>
  <si>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</si>
  <si>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</si>
  <si>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</si>
  <si>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</si>
  <si>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</si>
  <si>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</si>
  <si>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</si>
  <si>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</si>
  <si>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</si>
  <si>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</si>
  <si>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</si>
  <si>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</si>
  <si>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</si>
  <si>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</si>
  <si>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</si>
  <si>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</si>
  <si>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</si>
  <si>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</si>
  <si>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</si>
  <si>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</si>
  <si>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</si>
  <si>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</si>
  <si>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</si>
  <si>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</si>
  <si>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</si>
  <si>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</si>
  <si>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</si>
  <si>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</si>
  <si>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</si>
  <si>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</si>
  <si>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</si>
  <si>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</si>
  <si>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</si>
  <si>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</si>
  <si>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</si>
  <si>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</si>
  <si>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</si>
  <si>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</si>
  <si>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</si>
  <si>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</si>
  <si>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</si>
  <si>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</si>
  <si>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</si>
  <si>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</si>
  <si>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</si>
  <si>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</si>
  <si>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</si>
  <si>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</si>
  <si>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</si>
  <si>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</si>
  <si>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</si>
  <si>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</si>
  <si>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</si>
  <si>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</si>
  <si>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</si>
  <si>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</si>
  <si>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</si>
  <si>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</si>
  <si>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</si>
  <si>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</si>
  <si>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</si>
  <si>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</si>
  <si>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</si>
  <si>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</si>
  <si>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</si>
  <si>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</si>
  <si>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</si>
  <si>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</si>
  <si>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</si>
  <si>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</si>
  <si>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</si>
  <si>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</si>
  <si>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</si>
  <si>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</si>
  <si>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</si>
  <si>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</si>
  <si>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</si>
  <si>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</si>
  <si>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</si>
  <si>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</si>
  <si>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</si>
  <si>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</si>
  <si>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</si>
  <si>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</si>
  <si>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</si>
  <si>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</si>
  <si>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</si>
  <si>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</si>
  <si>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</si>
  <si>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</si>
  <si>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</si>
  <si>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</si>
  <si>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</si>
  <si>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</si>
  <si>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</si>
  <si>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</si>
  <si>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</si>
  <si>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</si>
  <si>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</si>
  <si>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</si>
  <si>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</si>
  <si>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</si>
  <si>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</si>
  <si>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</si>
  <si>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</si>
  <si>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</si>
  <si>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</si>
  <si>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</si>
  <si>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</si>
  <si>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</si>
  <si>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</si>
  <si>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</si>
  <si>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</si>
  <si>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</si>
  <si>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</si>
  <si>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</si>
  <si>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</si>
  <si>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</si>
  <si>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</si>
  <si>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</si>
  <si>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</si>
  <si>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</si>
  <si>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</si>
  <si>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</si>
  <si>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</si>
  <si>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</si>
  <si>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</si>
  <si>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</si>
  <si>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</si>
  <si>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</si>
  <si>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</si>
  <si>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</si>
  <si>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</si>
  <si>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</si>
  <si>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</si>
  <si>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</si>
  <si>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</si>
  <si>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</si>
  <si>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</si>
  <si>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</si>
  <si>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</si>
  <si>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</si>
  <si>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</si>
  <si>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</si>
  <si>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</si>
  <si>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</si>
  <si>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</si>
  <si>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</si>
  <si>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</si>
  <si>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</si>
  <si>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</si>
  <si>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</si>
  <si>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</si>
  <si>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</si>
  <si>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</si>
  <si>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</si>
  <si>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</si>
  <si>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</si>
  <si>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</si>
  <si>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</si>
  <si>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</si>
  <si>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</si>
  <si>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</si>
  <si>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</si>
  <si>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</si>
  <si>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</si>
  <si>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</si>
  <si>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</si>
  <si>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</si>
  <si>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</si>
  <si>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</si>
  <si>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</si>
  <si>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</si>
  <si>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</si>
  <si>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</si>
  <si>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</si>
  <si>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</si>
  <si>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</si>
  <si>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</si>
  <si>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</si>
  <si>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</si>
  <si>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</si>
  <si>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</si>
  <si>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</si>
  <si>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</si>
  <si>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</si>
  <si>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</si>
  <si>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</si>
  <si>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</si>
  <si>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</si>
  <si>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</si>
  <si>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</si>
  <si>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</si>
  <si>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</si>
  <si>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</si>
  <si>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</si>
  <si>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</si>
  <si>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</si>
  <si>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</si>
  <si>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</si>
  <si>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</si>
  <si>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</si>
  <si>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</si>
  <si>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</si>
  <si>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</si>
  <si>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</si>
  <si>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</si>
  <si>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</si>
  <si>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</si>
  <si>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</si>
  <si>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</si>
  <si>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</si>
  <si>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</si>
  <si>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</si>
  <si>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</si>
  <si>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</si>
  <si>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</si>
  <si>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</si>
  <si>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</si>
  <si>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</si>
  <si>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</si>
  <si>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</si>
  <si>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</si>
  <si>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</si>
  <si>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</si>
  <si>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</si>
  <si>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</si>
  <si>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</si>
  <si>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</si>
  <si>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</si>
  <si>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</si>
  <si>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</si>
  <si>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</si>
  <si>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</si>
  <si>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</si>
  <si>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</si>
  <si>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</si>
  <si>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</si>
  <si>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</si>
  <si>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</si>
  <si>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</si>
  <si>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</si>
  <si>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</si>
  <si>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</si>
  <si>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</si>
  <si>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</si>
  <si>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</si>
  <si>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</si>
  <si>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</si>
  <si>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</si>
  <si>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</si>
  <si>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</si>
  <si>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</si>
  <si>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</si>
  <si>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</si>
  <si>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</si>
  <si>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</si>
  <si>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</si>
  <si>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</si>
  <si>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</si>
  <si>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</si>
  <si>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</si>
  <si>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</si>
  <si>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</si>
  <si>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</si>
  <si>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</si>
  <si>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</si>
  <si>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</si>
  <si>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</si>
  <si>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</si>
  <si>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</si>
  <si>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</si>
  <si>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</si>
  <si>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</si>
  <si>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</si>
  <si>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</si>
  <si>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</si>
  <si>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</si>
  <si>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</si>
  <si>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</si>
  <si>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</si>
  <si>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</si>
  <si>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</si>
  <si>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</si>
  <si>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</si>
  <si>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</si>
  <si>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</si>
  <si>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</si>
  <si>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</si>
  <si>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</si>
  <si>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</si>
  <si>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</si>
  <si>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</si>
  <si>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</si>
  <si>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</si>
  <si>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</si>
  <si>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</si>
  <si>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</si>
  <si>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</si>
  <si>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</si>
  <si>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</si>
  <si>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</si>
  <si>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</si>
  <si>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</si>
  <si>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</si>
  <si>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</si>
  <si>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</si>
  <si>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</si>
  <si>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</si>
  <si>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</si>
  <si>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</si>
  <si>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</si>
  <si>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</si>
  <si>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</si>
  <si>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</si>
  <si>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</si>
  <si>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</si>
  <si>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</si>
  <si>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</si>
  <si>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</si>
  <si>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</si>
  <si>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</si>
  <si>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</si>
  <si>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</si>
  <si>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</si>
  <si>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</si>
  <si>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</si>
  <si>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</si>
  <si>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</si>
  <si>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</si>
  <si>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</si>
  <si>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</si>
  <si>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</si>
  <si>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</si>
  <si>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</si>
  <si>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</si>
  <si>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</si>
  <si>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</si>
  <si>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</si>
  <si>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</si>
  <si>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</si>
  <si>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</si>
  <si>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</si>
  <si>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</si>
  <si>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</si>
  <si>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</si>
  <si>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</si>
  <si>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</si>
  <si>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</si>
  <si>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</si>
  <si>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</si>
  <si>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</si>
  <si>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</si>
  <si>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</si>
  <si>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</si>
  <si>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</si>
  <si>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</si>
  <si>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</si>
  <si>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</si>
  <si>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</si>
  <si>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</si>
  <si>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</si>
  <si>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</si>
  <si>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</si>
  <si>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</si>
  <si>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</si>
  <si>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</si>
  <si>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</si>
  <si>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</si>
  <si>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</si>
  <si>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</si>
  <si>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</si>
  <si>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</si>
  <si>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</si>
  <si>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</si>
  <si>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</si>
  <si>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</si>
  <si>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</si>
  <si>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</si>
  <si>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</si>
  <si>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</si>
  <si>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</si>
  <si>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</si>
  <si>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</si>
  <si>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</si>
  <si>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</si>
  <si>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</si>
  <si>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</si>
  <si>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</si>
  <si>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</si>
  <si>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</si>
  <si>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</si>
  <si>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</si>
  <si>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</si>
  <si>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</si>
  <si>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</si>
  <si>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</si>
  <si>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</si>
  <si>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</si>
  <si>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</si>
  <si>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</si>
  <si>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</si>
  <si>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</si>
  <si>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</si>
  <si>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</si>
  <si>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</si>
  <si>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</si>
  <si>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</si>
  <si>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</si>
  <si>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</si>
  <si>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</si>
  <si>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</si>
  <si>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</si>
  <si>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</si>
  <si>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</si>
  <si>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</si>
  <si>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</si>
  <si>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</si>
  <si>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</si>
  <si>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</si>
  <si>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</si>
  <si>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</si>
  <si>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</si>
  <si>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</si>
  <si>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</si>
  <si>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</si>
  <si>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</si>
  <si>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</si>
  <si>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</si>
  <si>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</si>
  <si>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</si>
  <si>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</si>
  <si>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</si>
  <si>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</si>
  <si>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</si>
  <si>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</si>
  <si>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</si>
  <si>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</si>
  <si>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</si>
  <si>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</si>
  <si>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</si>
  <si>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</si>
  <si>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</si>
  <si>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</si>
  <si>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</si>
  <si>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</si>
  <si>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</si>
  <si>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</si>
  <si>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</si>
  <si>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</si>
  <si>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</si>
  <si>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</si>
  <si>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</si>
  <si>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</si>
  <si>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</si>
  <si>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</si>
  <si>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</si>
  <si>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</si>
  <si>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</si>
  <si>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</si>
  <si>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</si>
  <si>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</si>
  <si>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</si>
  <si>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</si>
  <si>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</si>
  <si>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</si>
  <si>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</si>
  <si>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</si>
  <si>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</si>
  <si>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</si>
  <si>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</si>
  <si>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</si>
  <si>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</si>
  <si>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</si>
  <si>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</si>
  <si>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</si>
  <si>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</si>
  <si>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</si>
  <si>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</si>
  <si>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</si>
  <si>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</si>
  <si>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</si>
  <si>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</si>
  <si>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</si>
  <si>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</si>
  <si>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</si>
  <si>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</si>
  <si>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</si>
  <si>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</si>
  <si>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</si>
  <si>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</si>
  <si>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</si>
  <si>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</si>
  <si>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</si>
  <si>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</si>
  <si>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</si>
  <si>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</si>
  <si>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</si>
  <si>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</si>
  <si>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</si>
  <si>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</si>
  <si>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</si>
  <si>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</si>
  <si>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</si>
  <si>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</si>
  <si>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</si>
  <si>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</si>
  <si>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</si>
  <si>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</si>
  <si>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</si>
  <si>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</si>
  <si>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</si>
  <si>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</si>
  <si>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</si>
  <si>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</si>
  <si>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</si>
  <si>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</si>
  <si>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</si>
  <si>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</si>
  <si>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</si>
  <si>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</si>
  <si>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</si>
  <si>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</si>
  <si>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</si>
  <si>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</si>
  <si>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</si>
  <si>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</si>
  <si>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</si>
  <si>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</si>
  <si>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</si>
  <si>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</si>
  <si>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</si>
  <si>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</si>
  <si>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</si>
  <si>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</si>
  <si>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</si>
  <si>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</si>
  <si>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</si>
  <si>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</si>
  <si>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</si>
  <si>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</si>
  <si>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</si>
  <si>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</si>
  <si>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</si>
  <si>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</si>
  <si>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</si>
  <si>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</si>
  <si>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</si>
  <si>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</si>
  <si>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</si>
  <si>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</si>
  <si>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</si>
  <si>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</si>
  <si>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</si>
  <si>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</si>
  <si>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</si>
  <si>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</si>
  <si>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</si>
  <si>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</si>
  <si>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</si>
  <si>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</si>
  <si>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</si>
  <si>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</si>
  <si>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</si>
  <si>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</si>
  <si>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</si>
  <si>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</si>
  <si>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</si>
  <si>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</si>
  <si>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</si>
  <si>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</si>
  <si>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</si>
  <si>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</si>
  <si>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</si>
  <si>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</si>
  <si>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</si>
  <si>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</si>
  <si>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</si>
  <si>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</si>
  <si>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</si>
  <si>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</si>
  <si>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</si>
  <si>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</si>
  <si>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</si>
  <si>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</si>
  <si>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</si>
  <si>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</si>
  <si>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</si>
  <si>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</si>
  <si>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</si>
  <si>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</si>
  <si>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</si>
  <si>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</si>
  <si>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</si>
  <si>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</si>
  <si>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</si>
  <si>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</si>
  <si>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</si>
  <si>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</si>
  <si>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</si>
  <si>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</si>
  <si>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</si>
  <si>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</si>
  <si>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</si>
  <si>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</si>
  <si>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</si>
  <si>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</si>
  <si>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</si>
  <si>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</si>
  <si>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</si>
  <si>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</si>
  <si>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</si>
  <si>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</si>
  <si>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</si>
  <si>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</si>
  <si>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</si>
  <si>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</si>
  <si>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</si>
  <si>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</si>
  <si>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</si>
  <si>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</si>
  <si>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</si>
  <si>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</si>
  <si>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</si>
  <si>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</si>
  <si>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</si>
  <si>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</si>
  <si>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</si>
  <si>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</si>
  <si>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</si>
  <si>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</si>
  <si>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</si>
  <si>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</si>
  <si>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</si>
  <si>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</si>
  <si>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</si>
  <si>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</si>
  <si>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</si>
  <si>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</si>
  <si>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</si>
  <si>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</si>
  <si>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</si>
  <si>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</si>
  <si>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</si>
  <si>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</si>
  <si>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</si>
  <si>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</si>
  <si>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</si>
  <si>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</si>
  <si>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</si>
  <si>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</si>
  <si>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</si>
  <si>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</si>
  <si>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</si>
  <si>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</si>
  <si>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</si>
  <si>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</si>
  <si>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</si>
  <si>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</si>
  <si>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</si>
  <si>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</si>
  <si>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</si>
  <si>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</si>
  <si>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</si>
  <si>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</si>
  <si>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</si>
  <si>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</si>
  <si>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</si>
  <si>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</si>
  <si>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</si>
  <si>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</si>
  <si>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</si>
  <si>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</si>
  <si>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</si>
  <si>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</si>
  <si>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</si>
  <si>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</si>
  <si>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</si>
  <si>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</si>
  <si>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</si>
  <si>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</si>
  <si>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</si>
  <si>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</si>
  <si>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</si>
  <si>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</si>
  <si>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</si>
  <si>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</si>
  <si>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</si>
  <si>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</si>
  <si>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</si>
  <si>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</si>
  <si>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</si>
  <si>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</si>
  <si>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</si>
  <si>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</si>
  <si>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</si>
  <si>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</si>
  <si>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</si>
  <si>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</si>
  <si>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</si>
  <si>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</si>
  <si>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</si>
  <si>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</si>
  <si>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</si>
  <si>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</si>
  <si>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</si>
  <si>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</si>
  <si>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</si>
  <si>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</si>
  <si>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</si>
  <si>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</si>
  <si>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</si>
  <si>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</si>
  <si>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</si>
  <si>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</si>
  <si>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</si>
  <si>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</si>
  <si>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</si>
  <si>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</si>
  <si>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</si>
  <si>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</si>
  <si>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</si>
  <si>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</si>
  <si>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</si>
  <si>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</si>
  <si>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</si>
  <si>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</si>
  <si>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</si>
  <si>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</si>
  <si>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</si>
  <si>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</si>
  <si>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</si>
  <si>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</si>
  <si>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</si>
  <si>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</si>
  <si>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</si>
  <si>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</si>
  <si>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</si>
  <si>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</si>
  <si>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</si>
  <si>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</si>
  <si>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</si>
  <si>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</si>
  <si>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</si>
  <si>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</si>
  <si>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</si>
  <si>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</si>
  <si>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</si>
  <si>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</si>
  <si>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</si>
  <si>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</si>
  <si>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</si>
  <si>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</si>
  <si>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</si>
  <si>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</si>
  <si>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</si>
  <si>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</si>
  <si>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</si>
  <si>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</si>
  <si>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</si>
  <si>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</si>
  <si>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</si>
  <si>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</si>
  <si>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</si>
  <si>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</si>
  <si>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</si>
  <si>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</si>
  <si>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</si>
  <si>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</si>
  <si>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</si>
  <si>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</si>
  <si>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</si>
  <si>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</si>
  <si>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</si>
  <si>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</si>
  <si>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</si>
  <si>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</si>
  <si>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</si>
  <si>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</si>
  <si>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</si>
  <si>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</si>
  <si>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</si>
  <si>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</si>
  <si>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</si>
  <si>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</si>
  <si>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</si>
  <si>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</si>
  <si>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</si>
  <si>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</si>
  <si>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</si>
  <si>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</si>
  <si>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</si>
  <si>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</si>
  <si>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</si>
  <si>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</si>
  <si>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</si>
  <si>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</si>
  <si>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</si>
  <si>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</si>
  <si>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</si>
  <si>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</si>
  <si>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</si>
  <si>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</si>
  <si>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</si>
  <si>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</si>
  <si>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</si>
  <si>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</si>
  <si>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</si>
  <si>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</si>
  <si>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</si>
  <si>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</si>
  <si>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</si>
  <si>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</si>
  <si>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</si>
  <si>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</si>
  <si>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</si>
  <si>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</si>
  <si>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</si>
  <si>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</si>
  <si>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</si>
  <si>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</si>
  <si>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</si>
  <si>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</si>
  <si>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</si>
  <si>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</si>
  <si>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</si>
  <si>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</si>
  <si>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</si>
  <si>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</si>
  <si>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</si>
  <si>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</si>
  <si>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</si>
  <si>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</si>
  <si>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</si>
  <si>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</si>
  <si>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</si>
  <si>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</si>
  <si>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</si>
  <si>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</si>
  <si>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</si>
  <si>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</si>
  <si>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</si>
  <si>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</si>
  <si>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</si>
  <si>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</si>
  <si>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</si>
  <si>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</si>
  <si>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</si>
  <si>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</si>
  <si>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</si>
  <si>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</si>
  <si>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</si>
  <si>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</si>
  <si>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</si>
  <si>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</si>
  <si>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</si>
  <si>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</si>
  <si>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</si>
  <si>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</si>
  <si>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</si>
  <si>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</si>
  <si>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</si>
  <si>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</si>
  <si>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</si>
  <si>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</si>
  <si>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</si>
  <si>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</si>
  <si>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</si>
  <si>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</si>
  <si>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</si>
  <si>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</si>
  <si>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</si>
  <si>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</si>
  <si>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</si>
  <si>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</si>
  <si>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</si>
  <si>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</si>
  <si>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</si>
  <si>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</si>
  <si>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</si>
  <si>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</si>
  <si>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</si>
  <si>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</si>
  <si>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</si>
  <si>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</si>
  <si>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</si>
  <si>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</si>
  <si>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</si>
  <si>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</si>
  <si>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</si>
  <si>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</si>
  <si>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</si>
  <si>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</si>
  <si>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</si>
  <si>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</si>
  <si>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</si>
  <si>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</si>
  <si>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</si>
  <si>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</si>
  <si>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</si>
  <si>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</si>
  <si>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</si>
  <si>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</si>
  <si>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</si>
  <si>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</si>
  <si>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</si>
  <si>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</si>
  <si>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</si>
  <si>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</si>
  <si>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</si>
  <si>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</si>
  <si>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</si>
  <si>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</si>
  <si>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</si>
  <si>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</si>
  <si>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</si>
  <si>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</si>
  <si>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</si>
  <si>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</si>
  <si>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</si>
  <si>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</si>
  <si>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</si>
  <si>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</si>
  <si>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</si>
  <si>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</si>
  <si>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</si>
  <si>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</si>
  <si>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</si>
  <si>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</si>
  <si>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</si>
  <si>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</si>
  <si>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</si>
  <si>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</si>
  <si>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</si>
  <si>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</si>
  <si>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</si>
  <si>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</si>
  <si>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</si>
  <si>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</si>
  <si>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</si>
  <si>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</si>
  <si>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</si>
  <si>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</si>
  <si>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</si>
  <si>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</si>
  <si>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</si>
  <si>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</si>
  <si>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</si>
  <si>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</si>
  <si>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</si>
  <si>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</si>
  <si>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</si>
  <si>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</si>
  <si>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</si>
  <si>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</si>
  <si>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</si>
  <si>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</si>
  <si>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</si>
  <si>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</si>
  <si>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</si>
  <si>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</si>
  <si>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</si>
  <si>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</si>
  <si>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</si>
  <si>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</si>
  <si>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</si>
  <si>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</si>
  <si>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</si>
  <si>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</si>
  <si>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</si>
  <si>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</si>
  <si>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</si>
  <si>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</si>
  <si>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</si>
  <si>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</si>
  <si>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</si>
  <si>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</si>
  <si>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</si>
  <si>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</si>
  <si>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</si>
  <si>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</si>
  <si>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</si>
  <si>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</si>
  <si>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</si>
  <si>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</si>
  <si>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</si>
  <si>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</si>
  <si>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</si>
  <si>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</si>
  <si>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</si>
  <si>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</si>
  <si>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</si>
  <si>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</si>
  <si>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</si>
  <si>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</si>
  <si>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</si>
  <si>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</si>
  <si>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</si>
  <si>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</si>
  <si>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</si>
  <si>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</si>
  <si>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</si>
  <si>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</si>
  <si>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</si>
  <si>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</si>
  <si>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</si>
  <si>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</si>
  <si>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</si>
  <si>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</si>
  <si>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</si>
  <si>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</si>
  <si>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</si>
  <si>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</si>
  <si>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</si>
  <si>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</si>
  <si>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</si>
  <si>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</si>
  <si>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</si>
  <si>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</si>
  <si>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</si>
  <si>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</si>
  <si>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</si>
  <si>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</si>
  <si>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</si>
  <si>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</si>
  <si>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</si>
  <si>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</si>
  <si>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</si>
  <si>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</si>
  <si>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</si>
  <si>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</si>
  <si>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</si>
  <si>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</si>
  <si>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</si>
  <si>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</si>
  <si>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</si>
  <si>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</si>
  <si>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</si>
  <si>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</si>
  <si>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</si>
  <si>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</si>
  <si>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</si>
  <si>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</si>
  <si>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</si>
  <si>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</si>
  <si>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</si>
  <si>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</si>
  <si>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</si>
  <si>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</si>
  <si>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</si>
  <si>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</si>
  <si>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</si>
  <si>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</si>
  <si>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</si>
  <si>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</si>
  <si>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</si>
  <si>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</si>
  <si>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</si>
  <si>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</si>
  <si>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</si>
  <si>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</si>
  <si>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</si>
  <si>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</si>
  <si>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</si>
  <si>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</si>
  <si>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</si>
  <si>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</si>
  <si>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</si>
  <si>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</si>
  <si>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</si>
  <si>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</si>
  <si>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</si>
  <si>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</si>
  <si>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</si>
  <si>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</si>
  <si>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</si>
  <si>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</si>
  <si>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</si>
  <si>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</si>
  <si>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</si>
  <si>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</si>
  <si>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</si>
  <si>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</si>
  <si>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</si>
  <si>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</si>
  <si>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</si>
  <si>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</si>
  <si>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</si>
  <si>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</si>
  <si>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</si>
  <si>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</si>
  <si>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</si>
  <si>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</si>
  <si>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</si>
  <si>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</si>
  <si>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</si>
  <si>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</si>
  <si>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</si>
  <si>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</si>
  <si>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</si>
  <si>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</si>
  <si>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</si>
  <si>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</si>
  <si>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</si>
  <si>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</si>
  <si>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</si>
  <si>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</si>
  <si>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</si>
  <si>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</si>
  <si>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</si>
  <si>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</si>
  <si>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</si>
  <si>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</si>
  <si>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</si>
  <si>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</si>
  <si>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</si>
  <si>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</si>
  <si>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</si>
  <si>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</si>
  <si>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</si>
  <si>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</si>
  <si>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</si>
  <si>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</si>
  <si>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</si>
  <si>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</si>
  <si>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</si>
  <si>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</si>
  <si>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</si>
  <si>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</si>
  <si>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</si>
  <si>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</si>
  <si>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</si>
  <si>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</si>
  <si>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</si>
  <si>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</si>
  <si>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</si>
  <si>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</si>
  <si>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</si>
  <si>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</si>
  <si>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</si>
  <si>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</si>
  <si>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</si>
  <si>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</si>
  <si>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</si>
  <si>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</si>
  <si>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</si>
  <si>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</si>
  <si>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</si>
  <si>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</si>
  <si>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</si>
  <si>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</si>
  <si>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</si>
  <si>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</si>
  <si>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</si>
  <si>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</si>
  <si>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</si>
  <si>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</si>
  <si>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</si>
  <si>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</si>
  <si>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</si>
  <si>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</si>
  <si>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</si>
  <si>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</si>
  <si>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</si>
  <si>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</si>
  <si>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</si>
  <si>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</si>
  <si>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</si>
  <si>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</si>
  <si>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</si>
  <si>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</si>
  <si>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</si>
  <si>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</si>
  <si>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</si>
  <si>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</si>
  <si>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</si>
  <si>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</si>
  <si>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</si>
  <si>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</si>
  <si>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</si>
  <si>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</si>
  <si>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</si>
  <si>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</si>
  <si>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</si>
  <si>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</si>
  <si>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</si>
  <si>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</si>
  <si>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</si>
  <si>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</si>
  <si>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</si>
  <si>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</si>
  <si>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</si>
  <si>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</si>
  <si>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</si>
  <si>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</si>
  <si>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</si>
  <si>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</si>
  <si>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</si>
  <si>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</si>
  <si>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</si>
  <si>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</si>
  <si>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</si>
  <si>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</si>
  <si>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</si>
  <si>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</si>
  <si>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</si>
  <si>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</si>
  <si>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</si>
  <si>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</si>
  <si>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</si>
  <si>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</si>
  <si>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</si>
  <si>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</si>
  <si>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</si>
  <si>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</si>
  <si>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</si>
  <si>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</si>
  <si>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</si>
  <si>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</si>
  <si>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</si>
  <si>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</si>
  <si>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</si>
  <si>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</si>
  <si>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</si>
  <si>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</si>
  <si>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</si>
  <si>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</si>
  <si>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</si>
  <si>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</si>
  <si>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</si>
  <si>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</si>
  <si>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</si>
  <si>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</si>
  <si>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</si>
  <si>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</si>
  <si>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</si>
  <si>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</si>
  <si>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</si>
  <si>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</si>
  <si>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</si>
  <si>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</si>
  <si>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</si>
  <si>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</si>
  <si>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</si>
  <si>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</si>
  <si>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</si>
  <si>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</si>
  <si>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</si>
  <si>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</si>
  <si>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</si>
  <si>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</si>
  <si>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</si>
  <si>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</si>
  <si>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</si>
  <si>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</si>
  <si>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</si>
  <si>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</si>
  <si>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</si>
  <si>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</si>
  <si>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</si>
  <si>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</si>
  <si>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</si>
  <si>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</si>
  <si>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</si>
  <si>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</si>
  <si>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</si>
  <si>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</si>
  <si>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</si>
  <si>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</si>
  <si>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</si>
  <si>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</si>
  <si>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</si>
  <si>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</si>
  <si>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</si>
  <si>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</si>
  <si>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</si>
  <si>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</si>
  <si>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</si>
  <si>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</si>
  <si>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</si>
  <si>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</si>
  <si>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</si>
  <si>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</si>
  <si>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</si>
  <si>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</si>
  <si>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</si>
  <si>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</si>
  <si>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</si>
  <si>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</si>
  <si>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</si>
  <si>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</si>
  <si>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</si>
  <si>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</si>
  <si>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</si>
  <si>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</si>
  <si>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</si>
  <si>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</si>
  <si>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</si>
  <si>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</si>
  <si>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</si>
  <si>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</si>
  <si>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</si>
  <si>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</si>
  <si>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</si>
  <si>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</si>
  <si>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</si>
  <si>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</si>
  <si>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</si>
  <si>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</si>
  <si>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</si>
  <si>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</si>
  <si>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</si>
  <si>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</si>
  <si>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</si>
  <si>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</si>
  <si>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</si>
  <si>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</si>
  <si>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</si>
  <si>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</si>
  <si>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</si>
  <si>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</si>
  <si>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</si>
  <si>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</si>
  <si>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</si>
  <si>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</si>
  <si>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</si>
  <si>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</si>
  <si>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</si>
  <si>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</si>
  <si>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</si>
  <si>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</si>
  <si>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</si>
  <si>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</si>
  <si>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</si>
  <si>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</si>
  <si>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</si>
  <si>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</si>
  <si>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</si>
  <si>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</si>
  <si>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</si>
  <si>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</si>
  <si>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</si>
  <si>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</si>
  <si>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</si>
  <si>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</si>
  <si>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</si>
  <si>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</si>
  <si>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</si>
  <si>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</si>
  <si>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</si>
  <si>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</si>
  <si>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</si>
  <si>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</si>
  <si>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</si>
  <si>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</si>
  <si>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</si>
  <si>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</si>
  <si>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</si>
  <si>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</si>
  <si>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</si>
  <si>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</si>
  <si>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</si>
  <si>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</si>
  <si>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</si>
  <si>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</si>
  <si>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</si>
  <si>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</si>
  <si>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</si>
  <si>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</si>
  <si>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</si>
  <si>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</si>
  <si>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</si>
  <si>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</si>
  <si>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</si>
  <si>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</si>
  <si>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</si>
  <si>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</si>
  <si>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</si>
  <si>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</si>
  <si>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</si>
  <si>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</si>
  <si>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</si>
  <si>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</si>
  <si>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</si>
  <si>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</si>
  <si>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</si>
  <si>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</si>
  <si>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</si>
  <si>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</si>
  <si>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</si>
  <si>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</si>
  <si>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</si>
  <si>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</si>
  <si>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</si>
  <si>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</si>
  <si>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</si>
  <si>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</si>
  <si>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</si>
  <si>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</si>
  <si>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</si>
  <si>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</si>
  <si>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</si>
  <si>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</si>
  <si>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</si>
  <si>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</si>
  <si>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</si>
  <si>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</si>
  <si>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</si>
  <si>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</si>
  <si>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</si>
  <si>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</si>
  <si>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</si>
  <si>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</si>
  <si>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</si>
  <si>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</si>
  <si>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</si>
  <si>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</si>
  <si>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</si>
  <si>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</si>
  <si>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</si>
  <si>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</si>
  <si>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</si>
  <si>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</si>
  <si>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</si>
  <si>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</si>
  <si>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</si>
  <si>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</si>
  <si>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</si>
  <si>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</si>
  <si>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</si>
  <si>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</si>
  <si>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</si>
  <si>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</si>
  <si>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</si>
  <si>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</si>
  <si>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</si>
  <si>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</si>
  <si>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</si>
  <si>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</si>
  <si>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</si>
  <si>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</si>
  <si>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</si>
  <si>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</si>
  <si>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</si>
  <si>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</si>
  <si>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</si>
  <si>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</si>
  <si>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</si>
  <si>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</si>
  <si>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</si>
  <si>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</si>
  <si>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</si>
  <si>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</si>
  <si>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</si>
  <si>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</si>
  <si>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</si>
  <si>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</si>
  <si>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</si>
  <si>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</si>
  <si>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</si>
  <si>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</si>
  <si>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</si>
  <si>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</si>
  <si>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</si>
  <si>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</si>
  <si>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</si>
  <si>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</si>
  <si>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</si>
  <si>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</si>
  <si>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</si>
  <si>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</si>
  <si>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</si>
  <si>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</si>
  <si>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</si>
  <si>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</si>
  <si>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</si>
  <si>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</si>
  <si>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</si>
  <si>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</si>
  <si>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</si>
  <si>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</si>
  <si>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</si>
  <si>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</si>
  <si>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</si>
  <si>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</si>
  <si>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</si>
  <si>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</si>
  <si>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</si>
  <si>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</si>
  <si>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</si>
  <si>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</si>
  <si>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</si>
  <si>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</si>
  <si>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</si>
  <si>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</si>
  <si>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</si>
  <si>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</si>
  <si>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</si>
  <si>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</si>
  <si>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</si>
  <si>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</si>
  <si>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</si>
  <si>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</si>
  <si>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</si>
  <si>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</si>
  <si>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</si>
  <si>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</si>
  <si>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</si>
  <si>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</si>
  <si>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</si>
  <si>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</si>
  <si>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</si>
  <si>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</si>
  <si>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</si>
  <si>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</si>
  <si>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</si>
  <si>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</si>
  <si>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</si>
  <si>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</si>
  <si>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</si>
  <si>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</si>
  <si>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</si>
  <si>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</si>
  <si>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</si>
  <si>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</si>
  <si>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</si>
  <si>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</si>
  <si>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</si>
  <si>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</si>
  <si>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</si>
  <si>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</si>
  <si>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</si>
  <si>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</si>
  <si>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</si>
  <si>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</si>
  <si>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</si>
  <si>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</si>
  <si>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</si>
  <si>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</si>
  <si>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</si>
  <si>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</si>
  <si>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</si>
  <si>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</si>
  <si>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</si>
  <si>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</si>
  <si>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</si>
  <si>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</si>
  <si>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</si>
  <si>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</si>
  <si>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</si>
  <si>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</si>
  <si>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</si>
  <si>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</si>
  <si>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</si>
  <si>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</si>
  <si>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</si>
  <si>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</si>
  <si>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</si>
  <si>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</si>
  <si>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</si>
  <si>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</si>
  <si>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</si>
  <si>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</si>
  <si>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</si>
  <si>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</si>
  <si>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</si>
  <si>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</si>
  <si>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</si>
  <si>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</si>
  <si>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</si>
  <si>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</si>
  <si>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</si>
  <si>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</si>
  <si>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</si>
  <si>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</si>
  <si>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</si>
  <si>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</si>
  <si>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</si>
  <si>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</si>
  <si>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</si>
  <si>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</si>
  <si>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</si>
  <si>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</si>
  <si>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</si>
  <si>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</si>
  <si>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</si>
  <si>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</si>
  <si>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</si>
  <si>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</si>
  <si>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</si>
  <si>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</si>
  <si>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</si>
  <si>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</si>
  <si>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</si>
  <si>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</si>
  <si>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</si>
  <si>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</si>
  <si>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</si>
  <si>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</si>
  <si>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</si>
  <si>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</si>
  <si>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</si>
  <si>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</si>
  <si>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</si>
  <si>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</si>
  <si>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</si>
  <si>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</si>
  <si>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</si>
  <si>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</si>
  <si>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</si>
  <si>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</si>
  <si>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</si>
  <si>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</si>
  <si>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</si>
  <si>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</si>
  <si>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</si>
  <si>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</si>
  <si>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</si>
  <si>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</si>
  <si>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</si>
  <si>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</si>
  <si>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</si>
  <si>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</si>
  <si>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</si>
  <si>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</si>
  <si>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</si>
  <si>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</si>
  <si>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</si>
  <si>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</si>
  <si>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</si>
  <si>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</si>
  <si>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</si>
  <si>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</si>
  <si>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</si>
  <si>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</si>
  <si>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</si>
  <si>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</si>
  <si>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</si>
  <si>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</si>
  <si>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</si>
  <si>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</si>
  <si>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</si>
  <si>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</si>
  <si>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</si>
  <si>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</si>
  <si>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</si>
  <si>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</si>
  <si>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</si>
  <si>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</si>
  <si>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</si>
  <si>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</si>
  <si>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</si>
  <si>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</si>
  <si>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</si>
  <si>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</si>
  <si>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</si>
  <si>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</si>
  <si>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</si>
  <si>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</si>
  <si>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</si>
  <si>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</si>
  <si>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</si>
  <si>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</si>
  <si>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</si>
  <si>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</si>
  <si>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</si>
  <si>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</si>
  <si>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</si>
  <si>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</si>
  <si>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</si>
  <si>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</si>
  <si>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</si>
  <si>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</si>
  <si>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</si>
  <si>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</si>
  <si>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</si>
  <si>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</si>
  <si>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</si>
  <si>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</si>
  <si>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</si>
  <si>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</si>
  <si>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</si>
  <si>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</si>
  <si>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</si>
  <si>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</si>
  <si>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</si>
  <si>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</si>
  <si>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</si>
  <si>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</si>
  <si>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</si>
  <si>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</si>
  <si>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</si>
  <si>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</si>
  <si>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</si>
  <si>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</si>
  <si>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</si>
  <si>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</si>
  <si>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</si>
  <si>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</si>
  <si>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</si>
  <si>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</si>
  <si>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</si>
  <si>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</si>
  <si>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</si>
  <si>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</si>
  <si>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</si>
  <si>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</si>
  <si>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</si>
  <si>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</si>
  <si>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</si>
  <si>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</si>
  <si>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</si>
  <si>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</si>
  <si>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</si>
  <si>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</si>
  <si>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</si>
  <si>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</si>
  <si>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</si>
  <si>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</si>
  <si>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</si>
  <si>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</si>
  <si>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</si>
  <si>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</si>
  <si>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</si>
  <si>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</si>
  <si>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</si>
  <si>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</si>
  <si>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</si>
  <si>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</si>
  <si>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</si>
  <si>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</si>
  <si>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</si>
  <si>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</si>
  <si>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</si>
  <si>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</si>
  <si>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</si>
  <si>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</si>
  <si>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</si>
  <si>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</si>
  <si>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</si>
  <si>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</si>
  <si>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</si>
  <si>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</si>
  <si>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</si>
  <si>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</si>
  <si>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</si>
  <si>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</si>
  <si>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</si>
  <si>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</si>
  <si>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</si>
  <si>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</si>
  <si>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</si>
  <si>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</si>
  <si>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</si>
  <si>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</si>
  <si>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</si>
  <si>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</si>
  <si>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</si>
  <si>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</si>
  <si>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</si>
  <si>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</si>
  <si>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</si>
  <si>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</si>
  <si>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</si>
  <si>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</si>
  <si>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</si>
  <si>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</si>
  <si>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</si>
  <si>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</si>
  <si>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</si>
  <si>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</si>
  <si>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</si>
  <si>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</si>
  <si>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</si>
  <si>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</si>
  <si>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</si>
  <si>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</si>
  <si>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</si>
  <si>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</si>
  <si>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</si>
  <si>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</si>
  <si>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</si>
  <si>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</si>
  <si>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</si>
  <si>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</si>
  <si>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</si>
  <si>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</si>
  <si>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</si>
  <si>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</si>
  <si>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</si>
  <si>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</si>
  <si>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</si>
  <si>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</si>
  <si>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</si>
  <si>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</si>
  <si>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</si>
  <si>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</si>
  <si>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</si>
  <si>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</si>
  <si>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</si>
  <si>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</si>
  <si>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</si>
  <si>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</si>
  <si>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</si>
  <si>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</si>
  <si>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</si>
  <si>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</si>
  <si>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</si>
  <si>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</si>
  <si>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</si>
  <si>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</si>
  <si>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</si>
  <si>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</si>
  <si>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</si>
  <si>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</si>
  <si>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</si>
  <si>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</si>
  <si>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</si>
  <si>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</si>
  <si>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</si>
  <si>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</si>
  <si>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</si>
  <si>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</si>
  <si>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</si>
  <si>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</si>
  <si>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</si>
  <si>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</si>
  <si>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</si>
  <si>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</si>
  <si>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</si>
  <si>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</si>
  <si>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</si>
  <si>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</si>
  <si>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</si>
  <si>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</si>
  <si>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</si>
  <si>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</si>
  <si>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</si>
  <si>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</si>
  <si>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</si>
  <si>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</si>
  <si>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</si>
  <si>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</si>
  <si>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</si>
  <si>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</si>
  <si>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</si>
  <si>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</si>
  <si>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</si>
  <si>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</si>
  <si>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</si>
  <si>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</si>
  <si>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</si>
  <si>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</si>
  <si>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</si>
  <si>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</si>
  <si>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</si>
  <si>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</si>
  <si>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</si>
  <si>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</si>
  <si>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</si>
  <si>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</si>
  <si>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</si>
  <si>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</si>
  <si>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</si>
  <si>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</si>
  <si>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</si>
  <si>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</si>
  <si>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</si>
  <si>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</si>
  <si>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</si>
  <si>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</si>
  <si>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</si>
  <si>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</si>
  <si>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</si>
  <si>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</si>
  <si>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</si>
  <si>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</si>
  <si>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</si>
  <si>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</si>
  <si>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</si>
  <si>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</si>
  <si>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</si>
  <si>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</si>
  <si>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</si>
  <si>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</si>
  <si>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</si>
  <si>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</si>
  <si>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</si>
  <si>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</si>
  <si>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</si>
  <si>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</si>
  <si>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</si>
  <si>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</si>
  <si>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</si>
  <si>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</si>
  <si>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</si>
  <si>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</si>
  <si>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</si>
  <si>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</si>
  <si>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</si>
  <si>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</si>
  <si>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</si>
  <si>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</si>
  <si>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</si>
  <si>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</si>
  <si>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</si>
  <si>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</si>
  <si>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</si>
  <si>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</si>
  <si>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</si>
  <si>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</si>
  <si>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</si>
  <si>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</si>
  <si>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</si>
  <si>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</si>
  <si>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</si>
  <si>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</si>
  <si>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</si>
  <si>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</si>
  <si>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</si>
  <si>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</si>
  <si>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</si>
  <si>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</si>
  <si>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</si>
  <si>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</si>
  <si>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</si>
  <si>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</si>
  <si>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</si>
  <si>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</si>
  <si>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</si>
  <si>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</si>
  <si>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</si>
  <si>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</si>
  <si>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</si>
  <si>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</si>
  <si>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</si>
  <si>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</si>
  <si>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</si>
  <si>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</si>
  <si>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</si>
  <si>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</si>
  <si>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</si>
  <si>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</si>
  <si>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</si>
  <si>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</si>
  <si>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</si>
  <si>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</si>
  <si>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</si>
  <si>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</si>
  <si>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</si>
  <si>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</si>
  <si>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</si>
  <si>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</si>
  <si>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</si>
  <si>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</si>
  <si>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</si>
  <si>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</si>
  <si>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</si>
  <si>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</si>
  <si>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</si>
  <si>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</si>
  <si>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</si>
  <si>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</si>
  <si>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</si>
  <si>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</si>
  <si>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</si>
  <si>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</si>
  <si>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</si>
  <si>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</si>
  <si>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</si>
  <si>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</si>
  <si>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</si>
  <si>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</si>
  <si>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</si>
  <si>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</si>
  <si>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</si>
  <si>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</si>
  <si>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</si>
  <si>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</si>
  <si>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</si>
  <si>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</si>
  <si>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</si>
  <si>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</si>
  <si>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</si>
  <si>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</si>
  <si>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</si>
  <si>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</si>
  <si>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</si>
  <si>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</si>
  <si>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</si>
  <si>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</si>
  <si>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</si>
  <si>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</si>
  <si>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</si>
  <si>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</si>
  <si>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</si>
  <si>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</si>
  <si>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</si>
  <si>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</si>
  <si>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</si>
  <si>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</si>
  <si>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</si>
  <si>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</si>
  <si>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</si>
  <si>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</si>
  <si>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</si>
  <si>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</si>
  <si>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</si>
  <si>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</si>
  <si>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</si>
  <si>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</si>
  <si>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</si>
  <si>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</si>
  <si>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</si>
  <si>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</si>
  <si>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</si>
  <si>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</si>
  <si>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</si>
  <si>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</si>
  <si>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</si>
  <si>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</si>
  <si>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</si>
  <si>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</si>
  <si>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</si>
  <si>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</si>
  <si>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</si>
  <si>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</si>
  <si>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</si>
  <si>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</si>
  <si>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</si>
  <si>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</si>
  <si>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</si>
  <si>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</si>
  <si>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</si>
  <si>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</si>
  <si>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</si>
  <si>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</si>
  <si>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</si>
  <si>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</si>
  <si>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</si>
  <si>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</si>
  <si>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</si>
  <si>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</si>
  <si>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</si>
  <si>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</si>
  <si>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</si>
  <si>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</si>
  <si>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</si>
  <si>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</si>
  <si>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</si>
  <si>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</si>
  <si>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</si>
  <si>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</si>
  <si>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</si>
  <si>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</si>
  <si>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</si>
  <si>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</si>
  <si>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</si>
  <si>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</si>
  <si>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</si>
  <si>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</si>
  <si>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</si>
  <si>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</si>
  <si>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</si>
  <si>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</si>
  <si>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</si>
  <si>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</si>
  <si>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</si>
  <si>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</si>
  <si>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</si>
  <si>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</si>
  <si>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</si>
  <si>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</si>
  <si>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</si>
  <si>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</si>
  <si>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</si>
  <si>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</si>
  <si>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</si>
  <si>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</si>
  <si>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</si>
  <si>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</si>
  <si>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</si>
  <si>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</si>
  <si>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</si>
  <si>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</si>
  <si>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</si>
  <si>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</si>
  <si>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</si>
  <si>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</si>
  <si>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</si>
  <si>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</si>
  <si>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</si>
  <si>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</si>
  <si>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</si>
  <si>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</si>
  <si>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</si>
  <si>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</si>
  <si>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</si>
  <si>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</si>
  <si>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</si>
  <si>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</si>
  <si>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</si>
  <si>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</si>
  <si>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</si>
  <si>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</si>
  <si>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</si>
  <si>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</si>
  <si>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</si>
  <si>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</si>
  <si>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</si>
  <si>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</si>
  <si>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</si>
  <si>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</si>
  <si>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</si>
  <si>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</si>
  <si>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</si>
  <si>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</si>
  <si>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</si>
  <si>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</si>
  <si>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</si>
  <si>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</si>
  <si>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</si>
  <si>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</si>
  <si>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</si>
  <si>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</si>
  <si>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</si>
  <si>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</si>
  <si>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</si>
  <si>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</si>
  <si>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</si>
  <si>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</si>
  <si>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</si>
  <si>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</si>
  <si>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</si>
  <si>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</si>
  <si>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</si>
  <si>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</si>
  <si>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</si>
  <si>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</si>
  <si>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</si>
  <si>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</si>
  <si>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</si>
  <si>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</si>
  <si>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</si>
  <si>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</si>
  <si>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</si>
  <si>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</si>
  <si>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</si>
  <si>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</si>
  <si>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</si>
  <si>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</si>
  <si>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</si>
  <si>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</si>
  <si>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</si>
  <si>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</si>
  <si>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</si>
  <si>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</si>
  <si>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</si>
  <si>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</si>
  <si>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</si>
  <si>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</si>
  <si>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</si>
  <si>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</si>
  <si>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</si>
  <si>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</si>
  <si>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</si>
  <si>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</si>
  <si>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</si>
  <si>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</si>
  <si>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</si>
  <si>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</si>
  <si>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</si>
  <si>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</si>
  <si>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</si>
  <si>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</si>
  <si>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</si>
  <si>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</si>
  <si>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</si>
  <si>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</si>
  <si>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</si>
  <si>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</si>
  <si>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</si>
  <si>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</si>
  <si>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</si>
  <si>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</si>
  <si>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</si>
  <si>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</si>
  <si>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</si>
  <si>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</si>
  <si>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</si>
  <si>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</si>
  <si>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</si>
  <si>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</si>
  <si>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</si>
  <si>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</si>
  <si>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</si>
  <si>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</si>
  <si>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</si>
  <si>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</si>
  <si>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</si>
  <si>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</si>
  <si>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</si>
  <si>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</si>
  <si>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</si>
  <si>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</si>
  <si>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</si>
  <si>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</si>
  <si>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</si>
  <si>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</si>
  <si>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</si>
  <si>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</si>
  <si>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</si>
  <si>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</si>
  <si>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</si>
  <si>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</si>
  <si>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</si>
  <si>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</si>
  <si>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</si>
  <si>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</si>
  <si>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</si>
  <si>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</si>
  <si>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</si>
  <si>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</si>
  <si>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</si>
  <si>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</si>
  <si>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</si>
  <si>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</si>
  <si>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</si>
  <si>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</si>
  <si>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</si>
  <si>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</si>
  <si>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</si>
  <si>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</si>
  <si>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</si>
  <si>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</si>
  <si>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</si>
  <si>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</si>
  <si>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</si>
  <si>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</si>
  <si>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</si>
  <si>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</si>
  <si>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</si>
  <si>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</si>
  <si>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</si>
  <si>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</si>
  <si>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</si>
  <si>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</si>
  <si>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</si>
  <si>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</si>
  <si>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</si>
  <si>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</si>
  <si>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</si>
  <si>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</si>
  <si>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</si>
  <si>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</si>
  <si>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</si>
  <si>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</si>
  <si>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</si>
  <si>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</si>
  <si>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</si>
  <si>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</si>
  <si>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</si>
  <si>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</si>
  <si>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</si>
  <si>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</si>
  <si>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</si>
  <si>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</si>
  <si>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</si>
  <si>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</si>
  <si>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</si>
  <si>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</si>
  <si>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</si>
  <si>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</si>
  <si>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</si>
  <si>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</si>
  <si>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</si>
  <si>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</si>
  <si>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</si>
  <si>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</si>
  <si>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</si>
  <si>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</si>
  <si>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</si>
  <si>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</si>
  <si>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</si>
  <si>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</si>
  <si>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</si>
  <si>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</si>
  <si>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</si>
  <si>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</si>
  <si>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</si>
  <si>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</si>
  <si>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</si>
  <si>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</si>
  <si>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</si>
  <si>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</si>
  <si>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</si>
  <si>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</si>
  <si>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</si>
  <si>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</si>
  <si>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</si>
  <si>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</si>
  <si>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</si>
  <si>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</si>
  <si>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</si>
  <si>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</si>
  <si>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</si>
  <si>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</si>
  <si>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</si>
  <si>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</si>
  <si>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</si>
  <si>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</si>
  <si>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</si>
  <si>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</si>
  <si>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</si>
  <si>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</si>
  <si>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</si>
  <si>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</si>
  <si>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</si>
  <si>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</si>
  <si>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</si>
  <si>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</si>
  <si>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</si>
  <si>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</si>
  <si>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</si>
  <si>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</si>
  <si>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</si>
  <si>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</si>
  <si>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</si>
  <si>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</si>
  <si>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</si>
  <si>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</si>
  <si>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</si>
  <si>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</si>
  <si>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</si>
  <si>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</si>
  <si>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</si>
  <si>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</si>
  <si>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</si>
  <si>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</si>
  <si>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</si>
  <si>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</si>
  <si>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</si>
  <si>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</si>
  <si>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</si>
  <si>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</si>
  <si>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</si>
  <si>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</si>
  <si>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</si>
  <si>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</si>
  <si>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</si>
  <si>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</si>
  <si>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</si>
  <si>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</si>
  <si>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</si>
  <si>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</si>
  <si>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</si>
  <si>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</si>
  <si>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</si>
  <si>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</si>
  <si>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</si>
  <si>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</si>
  <si>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</si>
  <si>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</si>
  <si>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</si>
  <si>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</si>
  <si>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</si>
  <si>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</si>
  <si>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</si>
  <si>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</si>
  <si>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</si>
  <si>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</si>
  <si>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</si>
  <si>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</si>
  <si>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</si>
  <si>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</si>
  <si>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</si>
  <si>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</si>
  <si>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</si>
  <si>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</si>
  <si>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</si>
  <si>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</si>
  <si>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</si>
  <si>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</si>
  <si>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</si>
  <si>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</si>
  <si>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</si>
  <si>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</si>
  <si>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</si>
  <si>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</si>
  <si>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</si>
  <si>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</si>
  <si>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</si>
  <si>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</si>
  <si>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</si>
  <si>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</si>
  <si>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</si>
  <si>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</si>
  <si>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</si>
  <si>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</si>
  <si>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</si>
  <si>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</si>
  <si>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</si>
  <si>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</si>
  <si>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</si>
  <si>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</si>
  <si>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</si>
  <si>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</si>
  <si>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</si>
  <si>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</si>
  <si>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</si>
  <si>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</si>
  <si>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</si>
  <si>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</si>
  <si>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</si>
  <si>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</si>
  <si>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</si>
  <si>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</si>
  <si>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</si>
  <si>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</si>
  <si>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</si>
  <si>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</si>
  <si>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</si>
  <si>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</si>
  <si>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</si>
  <si>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</si>
  <si>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</si>
  <si>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</si>
  <si>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</si>
  <si>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</si>
  <si>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</si>
  <si>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</si>
  <si>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</si>
  <si>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</si>
  <si>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</si>
  <si>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</si>
  <si>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</si>
  <si>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</si>
  <si>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</si>
  <si>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</si>
  <si>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</si>
  <si>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</si>
  <si>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</si>
  <si>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</si>
  <si>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</si>
  <si>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</si>
  <si>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</si>
  <si>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</si>
  <si>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</si>
  <si>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</si>
  <si>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</si>
  <si>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</si>
  <si>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</si>
  <si>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</si>
  <si>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</si>
  <si>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</si>
  <si>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</si>
  <si>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</si>
  <si>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</si>
  <si>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</si>
  <si>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</si>
  <si>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</si>
  <si>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</si>
  <si>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</si>
  <si>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</si>
  <si>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</si>
  <si>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</si>
  <si>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</si>
  <si>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</si>
  <si>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</si>
  <si>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</si>
  <si>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</si>
  <si>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</si>
  <si>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</si>
  <si>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</si>
  <si>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</si>
  <si>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</si>
  <si>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</si>
  <si>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</si>
  <si>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</si>
  <si>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</si>
  <si>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</si>
  <si>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</si>
  <si>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</si>
  <si>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</si>
  <si>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</si>
  <si>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</si>
  <si>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</si>
  <si>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</si>
  <si>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</si>
  <si>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</si>
  <si>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</si>
  <si>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</si>
  <si>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</si>
  <si>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</si>
  <si>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</si>
  <si>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</si>
  <si>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</si>
  <si>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</si>
  <si>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</si>
  <si>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</si>
  <si>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</si>
  <si>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</si>
  <si>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</si>
  <si>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</si>
  <si>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</si>
  <si>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</si>
  <si>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</si>
  <si>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</si>
  <si>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</si>
  <si>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</si>
  <si>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</si>
  <si>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</si>
  <si>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</si>
  <si>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</si>
  <si>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</si>
  <si>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</si>
  <si>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</si>
  <si>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</si>
  <si>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</si>
  <si>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</si>
  <si>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</si>
  <si>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</si>
  <si>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</si>
  <si>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</si>
  <si>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</si>
  <si>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</si>
  <si>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</si>
  <si>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</si>
  <si>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</si>
  <si>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</si>
  <si>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</si>
  <si>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</si>
  <si>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</si>
  <si>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</si>
  <si>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</si>
  <si>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</si>
  <si>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</si>
  <si>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</si>
  <si>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</si>
  <si>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</si>
  <si>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</si>
  <si>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</si>
  <si>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</si>
  <si>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</si>
  <si>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</si>
  <si>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</si>
  <si>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</si>
  <si>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</si>
  <si>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</si>
  <si>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</si>
  <si>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</si>
  <si>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</si>
  <si>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</si>
  <si>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</si>
  <si>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</si>
  <si>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</si>
  <si>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</si>
  <si>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</si>
  <si>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</si>
  <si>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</si>
  <si>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</si>
  <si>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</si>
  <si>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</si>
  <si>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</si>
  <si>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</si>
  <si>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</si>
  <si>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</si>
  <si>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</si>
  <si>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</si>
  <si>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</si>
  <si>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</si>
  <si>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</si>
  <si>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</si>
  <si>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</si>
  <si>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</si>
  <si>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</si>
  <si>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</si>
  <si>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</si>
  <si>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</si>
  <si>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</si>
  <si>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</si>
  <si>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</si>
  <si>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</si>
  <si>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</si>
  <si>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</si>
  <si>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</si>
  <si>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</si>
  <si>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</si>
  <si>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</si>
  <si>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</si>
  <si>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</si>
  <si>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</si>
  <si>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</si>
  <si>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</si>
  <si>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</si>
  <si>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</si>
  <si>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</si>
  <si>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</si>
  <si>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</si>
  <si>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</si>
  <si>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</si>
  <si>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</si>
  <si>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</si>
  <si>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</si>
  <si>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</si>
  <si>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</si>
  <si>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</si>
  <si>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</si>
  <si>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</si>
  <si>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</si>
  <si>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</si>
  <si>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</si>
  <si>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</si>
  <si>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</si>
  <si>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</si>
  <si>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</si>
  <si>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</si>
  <si>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</si>
  <si>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</si>
  <si>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</si>
  <si>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</si>
  <si>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</si>
  <si>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</si>
  <si>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</si>
  <si>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</si>
  <si>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</si>
  <si>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</si>
  <si>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</si>
  <si>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</si>
  <si>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</si>
  <si>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</si>
  <si>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</si>
  <si>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</si>
  <si>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</si>
  <si>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</si>
  <si>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</si>
  <si>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</si>
  <si>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</si>
  <si>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</si>
  <si>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</si>
  <si>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</si>
  <si>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</si>
  <si>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</si>
  <si>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</si>
  <si>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</si>
  <si>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</si>
  <si>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</si>
  <si>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</si>
  <si>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</si>
  <si>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</si>
  <si>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</si>
  <si>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</si>
  <si>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</si>
  <si>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</si>
  <si>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</si>
  <si>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</si>
  <si>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</si>
  <si>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</si>
  <si>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</si>
  <si>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</si>
  <si>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</si>
  <si>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</si>
  <si>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</si>
  <si>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</si>
  <si>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</si>
  <si>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</si>
  <si>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</si>
  <si>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</si>
  <si>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</si>
  <si>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</si>
  <si>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</si>
  <si>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</si>
  <si>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</si>
  <si>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</si>
  <si>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</si>
  <si>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</si>
  <si>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</si>
  <si>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</si>
  <si>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</si>
  <si>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</si>
  <si>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</si>
  <si>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</si>
  <si>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</si>
  <si>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</si>
  <si>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</si>
  <si>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</si>
  <si>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</si>
  <si>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</si>
  <si>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</si>
  <si>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</si>
  <si>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</si>
  <si>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</si>
  <si>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</si>
  <si>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</si>
  <si>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</si>
  <si>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</si>
  <si>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</si>
  <si>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</si>
  <si>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</si>
  <si>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</si>
  <si>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</si>
  <si>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</si>
  <si>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</si>
  <si>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</si>
  <si>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</si>
  <si>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</si>
  <si>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</si>
  <si>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</si>
  <si>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</si>
  <si>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</si>
  <si>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</si>
  <si>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</si>
  <si>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</si>
  <si>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</si>
  <si>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</si>
  <si>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</si>
  <si>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</si>
  <si>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</si>
  <si>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</si>
  <si>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</si>
  <si>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</si>
  <si>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</si>
  <si>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</si>
  <si>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</si>
  <si>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</si>
  <si>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</si>
  <si>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</si>
  <si>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</si>
  <si>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</si>
  <si>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</si>
  <si>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</si>
  <si>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</si>
  <si>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</si>
  <si>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</si>
  <si>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</si>
  <si>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</si>
  <si>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</si>
  <si>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</si>
  <si>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</si>
  <si>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</si>
  <si>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</si>
  <si>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</si>
  <si>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</si>
  <si>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</si>
  <si>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</si>
  <si>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</si>
  <si>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</si>
  <si>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</si>
  <si>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</si>
  <si>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</si>
  <si>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</si>
  <si>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</si>
  <si>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</si>
  <si>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</si>
  <si>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</si>
  <si>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</si>
  <si>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</si>
  <si>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</si>
  <si>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</si>
  <si>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</si>
  <si>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</si>
  <si>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</si>
  <si>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</si>
  <si>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</si>
  <si>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</si>
  <si>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</si>
  <si>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</si>
  <si>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</si>
  <si>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</si>
  <si>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</si>
  <si>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</si>
  <si>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</si>
  <si>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</si>
  <si>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</si>
  <si>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</si>
  <si>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</si>
  <si>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</si>
  <si>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</si>
  <si>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</si>
  <si>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</si>
  <si>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</si>
  <si>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</si>
  <si>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</si>
  <si>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</si>
  <si>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</si>
  <si>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</si>
  <si>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</si>
  <si>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</si>
  <si>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</si>
  <si>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</si>
  <si>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</si>
  <si>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</si>
  <si>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</si>
  <si>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</si>
  <si>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</si>
  <si>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</si>
  <si>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</si>
  <si>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</si>
  <si>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</si>
  <si>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</si>
  <si>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</si>
  <si>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</si>
  <si>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</si>
  <si>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</si>
  <si>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</si>
  <si>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</si>
  <si>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</si>
  <si>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</si>
  <si>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</si>
  <si>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</si>
  <si>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</si>
  <si>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</si>
  <si>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</si>
  <si>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</si>
  <si>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</si>
  <si>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</si>
  <si>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</si>
  <si>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</si>
  <si>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</si>
  <si>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</si>
  <si>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</si>
  <si>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</si>
  <si>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</si>
  <si>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</si>
  <si>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</si>
  <si>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</si>
  <si>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</si>
  <si>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</si>
  <si>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</si>
  <si>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</si>
  <si>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</si>
  <si>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</si>
  <si>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</si>
  <si>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</si>
  <si>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</si>
  <si>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</si>
  <si>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</si>
  <si>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</si>
  <si>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</si>
  <si>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</si>
  <si>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</si>
  <si>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</si>
  <si>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</si>
  <si>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</si>
  <si>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</si>
  <si>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</si>
  <si>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</si>
  <si>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</si>
  <si>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</si>
  <si>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</si>
  <si>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</si>
  <si>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</si>
  <si>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</si>
  <si>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</si>
  <si>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</si>
  <si>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</si>
  <si>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</si>
  <si>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</si>
  <si>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</si>
  <si>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</si>
  <si>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</si>
  <si>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</si>
  <si>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</si>
  <si>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</si>
  <si>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</si>
  <si>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</si>
  <si>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</si>
  <si>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</si>
  <si>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</si>
  <si>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</si>
  <si>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</si>
  <si>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</si>
  <si>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</si>
  <si>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</si>
  <si>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</si>
  <si>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</si>
  <si>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</si>
  <si>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</si>
  <si>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</si>
  <si>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</si>
  <si>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</si>
  <si>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</si>
  <si>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</si>
  <si>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</si>
  <si>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</si>
  <si>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</si>
  <si>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</si>
  <si>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</si>
  <si>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</si>
  <si>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</si>
  <si>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</si>
  <si>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</si>
  <si>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</si>
  <si>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</si>
  <si>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</si>
  <si>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</si>
  <si>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</si>
  <si>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</si>
  <si>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</si>
  <si>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</si>
  <si>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</si>
  <si>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</si>
  <si>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</si>
  <si>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</si>
  <si>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</si>
  <si>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</si>
  <si>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</si>
  <si>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</si>
  <si>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</si>
  <si>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</si>
  <si>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</si>
  <si>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</si>
  <si>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</si>
  <si>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</si>
  <si>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</si>
  <si>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</si>
  <si>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</si>
  <si>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</si>
  <si>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</si>
  <si>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</si>
  <si>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</si>
  <si>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</si>
  <si>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</si>
  <si>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</si>
  <si>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</si>
  <si>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</si>
  <si>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</si>
  <si>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</si>
  <si>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</si>
  <si>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</si>
  <si>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</si>
  <si>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</si>
  <si>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</si>
  <si>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</si>
  <si>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</si>
  <si>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</si>
  <si>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</si>
  <si>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</si>
  <si>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</si>
  <si>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</si>
  <si>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</si>
  <si>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</si>
  <si>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</si>
  <si>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</si>
  <si>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</si>
  <si>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</si>
  <si>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</si>
  <si>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</si>
  <si>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</si>
  <si>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</si>
  <si>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</si>
  <si>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</si>
  <si>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</si>
  <si>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</si>
  <si>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</si>
  <si>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</si>
  <si>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</si>
  <si>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</si>
  <si>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</si>
  <si>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</si>
  <si>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</si>
  <si>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</si>
  <si>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</si>
  <si>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</si>
  <si>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</si>
  <si>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</si>
  <si>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</si>
  <si>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</si>
  <si>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</si>
  <si>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</si>
  <si>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</si>
  <si>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</si>
  <si>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</si>
  <si>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</si>
  <si>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</si>
  <si>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</si>
  <si>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</si>
  <si>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</si>
  <si>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</si>
  <si>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</si>
  <si>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</si>
  <si>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</si>
  <si>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</si>
  <si>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</si>
  <si>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</si>
  <si>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</si>
  <si>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</si>
  <si>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</si>
  <si>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</si>
  <si>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</si>
  <si>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</si>
  <si>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</si>
  <si>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</si>
  <si>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</si>
  <si>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</si>
  <si>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</si>
  <si>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</si>
  <si>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</si>
  <si>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</si>
  <si>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</si>
  <si>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</si>
  <si>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</si>
  <si>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</si>
  <si>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</si>
  <si>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</si>
  <si>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</si>
  <si>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</si>
  <si>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</si>
  <si>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</si>
  <si>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</si>
  <si>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</si>
  <si>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</si>
  <si>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</si>
  <si>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</si>
  <si>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</si>
  <si>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</si>
  <si>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</si>
  <si>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</si>
  <si>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</si>
  <si>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</si>
  <si>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</si>
  <si>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</si>
  <si>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</si>
  <si>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</si>
  <si>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</si>
  <si>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</si>
  <si>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</si>
  <si>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</si>
  <si>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</si>
  <si>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</si>
  <si>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</si>
  <si>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</si>
  <si>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</si>
  <si>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</si>
  <si>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</si>
  <si>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</si>
  <si>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</si>
  <si>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</si>
  <si>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</si>
  <si>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</si>
  <si>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</si>
  <si>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</si>
  <si>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</si>
  <si>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</si>
  <si>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</si>
  <si>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</si>
  <si>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</si>
  <si>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</si>
  <si>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</si>
  <si>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</si>
  <si>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</si>
  <si>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</si>
  <si>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</si>
  <si>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</si>
  <si>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</si>
  <si>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</si>
  <si>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</si>
  <si>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</si>
  <si>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</si>
  <si>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</si>
  <si>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</si>
  <si>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</si>
  <si>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</si>
  <si>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</si>
  <si>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</si>
  <si>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</si>
  <si>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</si>
  <si>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</si>
  <si>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</si>
  <si>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</si>
  <si>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</si>
  <si>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</si>
  <si>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</si>
  <si>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</si>
  <si>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</si>
  <si>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</si>
  <si>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</si>
  <si>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</si>
  <si>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</si>
  <si>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</si>
  <si>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</si>
  <si>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</si>
  <si>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</si>
  <si>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</si>
  <si>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</si>
  <si>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</si>
  <si>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</si>
  <si>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</si>
  <si>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</si>
  <si>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</si>
  <si>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</si>
  <si>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</si>
  <si>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</si>
  <si>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</si>
  <si>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</si>
  <si>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</si>
  <si>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</si>
  <si>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</si>
  <si>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</si>
  <si>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</si>
  <si>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</si>
  <si>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</si>
  <si>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</si>
  <si>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</si>
  <si>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</si>
  <si>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</si>
  <si>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</si>
  <si>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</si>
  <si>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</si>
  <si>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</si>
  <si>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</si>
  <si>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</si>
  <si>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</si>
  <si>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</si>
  <si>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</si>
  <si>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</si>
  <si>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</si>
  <si>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</si>
  <si>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</si>
  <si>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</si>
  <si>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</si>
  <si>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</si>
  <si>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</si>
  <si>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</si>
  <si>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</si>
  <si>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</si>
  <si>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</si>
  <si>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</si>
  <si>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</si>
  <si>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</si>
  <si>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</si>
  <si>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</si>
  <si>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</si>
  <si>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</si>
  <si>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</si>
  <si>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</si>
  <si>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</si>
  <si>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</si>
  <si>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</si>
  <si>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</si>
  <si>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</si>
  <si>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</si>
  <si>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</si>
  <si>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</si>
  <si>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</si>
  <si>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</si>
  <si>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</si>
  <si>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</si>
  <si>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</si>
  <si>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</si>
  <si>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</si>
  <si>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</si>
  <si>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</si>
  <si>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</si>
  <si>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</si>
  <si>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</si>
  <si>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</si>
  <si>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</si>
  <si>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</si>
  <si>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</si>
  <si>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</si>
  <si>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</si>
  <si>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</si>
  <si>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</si>
  <si>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</si>
  <si>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</si>
  <si>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</si>
  <si>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</si>
  <si>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</si>
  <si>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</si>
  <si>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</si>
  <si>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</si>
  <si>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</si>
  <si>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</si>
  <si>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</si>
  <si>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</si>
  <si>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</si>
  <si>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</si>
  <si>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</si>
  <si>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</si>
  <si>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</si>
  <si>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</si>
  <si>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</si>
  <si>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</si>
  <si>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</si>
  <si>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</si>
  <si>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</si>
  <si>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</si>
  <si>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</si>
  <si>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</si>
  <si>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</si>
  <si>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</si>
  <si>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</si>
  <si>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</si>
  <si>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</si>
  <si>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</si>
  <si>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</si>
  <si>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</si>
  <si>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</si>
  <si>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</si>
  <si>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</si>
  <si>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</si>
  <si>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</si>
  <si>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</si>
  <si>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</si>
  <si>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</si>
  <si>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</si>
  <si>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</si>
  <si>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</si>
  <si>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</si>
  <si>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</si>
  <si>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</si>
  <si>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</si>
  <si>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</si>
  <si>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</si>
  <si>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</si>
  <si>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</si>
  <si>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</si>
  <si>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</si>
  <si>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</si>
  <si>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</si>
  <si>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</si>
  <si>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</si>
  <si>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</si>
  <si>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</si>
  <si>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</si>
  <si>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</si>
  <si>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</si>
  <si>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</si>
  <si>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</si>
  <si>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</si>
  <si>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</si>
  <si>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</si>
  <si>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</si>
  <si>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</si>
  <si>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</si>
  <si>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</si>
  <si>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</si>
  <si>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</si>
  <si>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</si>
  <si>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</si>
  <si>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</si>
  <si>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</si>
  <si>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</si>
  <si>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</si>
  <si>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</si>
  <si>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</si>
  <si>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</si>
  <si>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</si>
  <si>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</si>
  <si>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</si>
  <si>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</si>
  <si>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</si>
  <si>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</si>
  <si>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</si>
  <si>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</si>
  <si>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</si>
  <si>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</si>
  <si>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</si>
  <si>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</si>
  <si>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</si>
  <si>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</si>
  <si>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</si>
  <si>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</si>
  <si>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</si>
  <si>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</si>
  <si>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</si>
  <si>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</si>
  <si>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</si>
  <si>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</si>
  <si>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</si>
  <si>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</si>
  <si>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</si>
  <si>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</si>
  <si>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</si>
  <si>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</si>
  <si>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</si>
  <si>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</si>
  <si>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</si>
  <si>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</si>
  <si>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</si>
  <si>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</si>
  <si>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</si>
  <si>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</si>
  <si>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</si>
  <si>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</si>
  <si>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</si>
  <si>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</si>
  <si>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</si>
  <si>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</si>
  <si>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</si>
  <si>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</si>
  <si>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</si>
  <si>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</si>
  <si>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</si>
  <si>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</si>
  <si>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</si>
  <si>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</si>
  <si>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</si>
  <si>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</si>
  <si>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</si>
  <si>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</si>
  <si>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</si>
  <si>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</si>
  <si>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</si>
  <si>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</si>
  <si>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</si>
  <si>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</si>
  <si>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</si>
  <si>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</si>
  <si>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</si>
  <si>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</si>
  <si>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</si>
  <si>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</si>
  <si>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</si>
  <si>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</si>
  <si>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</si>
  <si>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</si>
  <si>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</si>
  <si>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</si>
  <si>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</si>
  <si>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</si>
  <si>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</si>
  <si>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</si>
  <si>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</si>
  <si>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</si>
  <si>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</si>
  <si>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</si>
  <si>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</si>
  <si>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</si>
  <si>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</si>
  <si>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</si>
  <si>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</si>
  <si>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</si>
  <si>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</si>
  <si>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</si>
  <si>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</si>
  <si>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</si>
  <si>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</si>
  <si>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</si>
  <si>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</si>
  <si>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</si>
  <si>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</si>
  <si>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</si>
  <si>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</si>
  <si>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</si>
  <si>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</si>
  <si>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</si>
  <si>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</si>
  <si>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</si>
  <si>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</si>
  <si>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</si>
  <si>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</si>
  <si>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</si>
  <si>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</si>
  <si>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</si>
  <si>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</si>
  <si>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</si>
  <si>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</si>
  <si>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</si>
  <si>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</si>
  <si>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</si>
  <si>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</si>
  <si>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</si>
  <si>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</si>
  <si>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</si>
  <si>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</si>
  <si>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</si>
  <si>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</si>
  <si>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</si>
  <si>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</si>
  <si>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</si>
  <si>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</si>
  <si>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</si>
  <si>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</si>
  <si>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</si>
  <si>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</si>
  <si>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</si>
  <si>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</si>
  <si>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</si>
  <si>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</si>
  <si>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</si>
  <si>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</si>
  <si>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</si>
  <si>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</si>
  <si>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</si>
  <si>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</si>
  <si>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</si>
  <si>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</si>
  <si>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</si>
  <si>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</si>
  <si>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</si>
  <si>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</si>
  <si>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</si>
  <si>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</si>
  <si>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</si>
  <si>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</si>
  <si>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</si>
  <si>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</si>
  <si>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</si>
  <si>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</si>
  <si>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</si>
  <si>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</si>
  <si>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</si>
  <si>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</si>
  <si>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</si>
  <si>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</si>
  <si>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</si>
  <si>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</si>
  <si>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</si>
  <si>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</si>
  <si>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</si>
  <si>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</si>
  <si>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</si>
  <si>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</si>
  <si>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</si>
  <si>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</si>
  <si>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</si>
  <si>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</si>
  <si>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</si>
  <si>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</si>
  <si>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</si>
  <si>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</si>
  <si>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</si>
  <si>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</si>
  <si>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</si>
  <si>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</si>
  <si>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</si>
  <si>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</si>
  <si>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</si>
  <si>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</si>
  <si>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</si>
  <si>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</si>
  <si>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</si>
  <si>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</si>
  <si>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</si>
  <si>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</si>
  <si>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</si>
  <si>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</si>
  <si>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</si>
  <si>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</si>
  <si>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</si>
  <si>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</si>
  <si>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</si>
  <si>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</si>
  <si>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</si>
  <si>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</si>
  <si>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</si>
  <si>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</si>
  <si>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</si>
  <si>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</si>
  <si>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</si>
  <si>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</si>
  <si>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</si>
  <si>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</si>
  <si>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</si>
  <si>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</si>
  <si>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</si>
  <si>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</si>
  <si>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</si>
  <si>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</si>
  <si>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</si>
  <si>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</si>
  <si>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</si>
  <si>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</si>
  <si>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</si>
  <si>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</si>
  <si>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</si>
  <si>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</si>
  <si>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</si>
  <si>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</si>
  <si>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</si>
  <si>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</si>
  <si>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</si>
  <si>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</si>
  <si>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</si>
  <si>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</si>
  <si>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</si>
  <si>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</si>
  <si>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</si>
  <si>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</si>
  <si>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</si>
  <si>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</si>
  <si>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</si>
  <si>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</si>
  <si>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</si>
  <si>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</si>
  <si>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</si>
  <si>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</si>
  <si>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</si>
  <si>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</si>
  <si>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</si>
  <si>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</si>
  <si>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</si>
  <si>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</si>
  <si>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</si>
  <si>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</si>
  <si>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</si>
  <si>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</si>
  <si>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</si>
  <si>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</si>
  <si>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</si>
  <si>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</si>
  <si>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</si>
  <si>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</si>
  <si>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</si>
  <si>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</si>
  <si>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</si>
  <si>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</si>
  <si>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</si>
  <si>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</si>
  <si>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</si>
  <si>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</si>
  <si>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</si>
  <si>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</si>
  <si>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</si>
  <si>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</si>
  <si>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</si>
  <si>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</si>
  <si>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</si>
  <si>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</si>
  <si>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</si>
  <si>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</si>
  <si>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</si>
  <si>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</si>
  <si>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</si>
  <si>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</si>
  <si>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</si>
  <si>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</si>
  <si>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</si>
  <si>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</si>
  <si>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</si>
  <si>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</si>
  <si>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</si>
  <si>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</si>
  <si>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</si>
  <si>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</si>
  <si>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</si>
  <si>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</si>
  <si>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</si>
  <si>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</si>
  <si>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</si>
  <si>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</si>
  <si>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</si>
  <si>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</si>
  <si>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</si>
  <si>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</si>
  <si>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</si>
  <si>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</si>
  <si>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</si>
  <si>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</si>
  <si>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</si>
  <si>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</si>
  <si>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</si>
  <si>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</si>
  <si>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</si>
  <si>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</si>
  <si>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</si>
  <si>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</si>
  <si>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</si>
  <si>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</si>
  <si>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</si>
  <si>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</si>
  <si>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</si>
  <si>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</si>
  <si>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</si>
  <si>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</si>
  <si>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</si>
  <si>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</si>
  <si>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</si>
  <si>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</si>
  <si>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</si>
  <si>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</si>
  <si>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</si>
  <si>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</si>
  <si>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</si>
  <si>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</si>
  <si>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</si>
  <si>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</si>
  <si>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</si>
  <si>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</si>
  <si>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</si>
  <si>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</si>
  <si>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</si>
  <si>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</si>
  <si>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</si>
  <si>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</si>
  <si>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</si>
  <si>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</si>
  <si>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</si>
  <si>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</si>
  <si>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</si>
  <si>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</si>
  <si>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</si>
  <si>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</si>
  <si>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</si>
  <si>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</si>
  <si>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</si>
  <si>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</si>
  <si>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</si>
  <si>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</si>
  <si>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</si>
  <si>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</si>
  <si>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</si>
  <si>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</si>
  <si>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</si>
  <si>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</si>
  <si>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</si>
  <si>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</si>
  <si>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</si>
  <si>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</si>
  <si>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</si>
  <si>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</si>
  <si>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</si>
  <si>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</si>
  <si>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</si>
  <si>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</si>
  <si>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</si>
  <si>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</si>
  <si>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</si>
  <si>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</si>
  <si>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</si>
  <si>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</si>
  <si>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</si>
  <si>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</si>
  <si>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</si>
  <si>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</si>
  <si>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</si>
  <si>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</si>
  <si>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</si>
  <si>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</si>
  <si>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</si>
  <si>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</si>
  <si>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</si>
  <si>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</si>
  <si>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</si>
  <si>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</si>
  <si>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</si>
  <si>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</si>
  <si>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</si>
  <si>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</si>
  <si>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</si>
  <si>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</si>
  <si>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</si>
  <si>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</si>
  <si>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</si>
  <si>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</si>
  <si>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</si>
  <si>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</si>
  <si>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</si>
  <si>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</si>
  <si>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</si>
  <si>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</si>
  <si>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</si>
  <si>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</si>
  <si>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</si>
  <si>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</si>
  <si>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</si>
  <si>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</si>
  <si>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</si>
  <si>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</si>
  <si>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</si>
  <si>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</si>
  <si>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</si>
  <si>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</si>
  <si>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</si>
  <si>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</si>
  <si>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</si>
  <si>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</si>
  <si>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</si>
  <si>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</si>
  <si>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</si>
  <si>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</si>
  <si>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</si>
  <si>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</si>
  <si>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</si>
  <si>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</si>
  <si>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</si>
  <si>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</si>
  <si>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</si>
  <si>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</si>
  <si>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</si>
  <si>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</si>
  <si>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</si>
  <si>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</si>
  <si>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</si>
  <si>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</si>
  <si>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</si>
  <si>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</si>
  <si>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</si>
  <si>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</si>
  <si>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</si>
  <si>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</si>
  <si>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</si>
  <si>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</si>
  <si>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</si>
  <si>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</si>
  <si>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</si>
  <si>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</si>
  <si>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</si>
  <si>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</si>
  <si>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</si>
  <si>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</si>
  <si>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</si>
  <si>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</si>
  <si>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</si>
  <si>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</si>
  <si>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</si>
  <si>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</si>
  <si>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</si>
  <si>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</si>
  <si>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</si>
  <si>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</si>
  <si>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</si>
  <si>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</si>
  <si>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</si>
  <si>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</si>
  <si>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</si>
  <si>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</si>
  <si>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</si>
  <si>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</si>
  <si>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</si>
  <si>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</si>
  <si>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</si>
  <si>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</si>
  <si>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</si>
  <si>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</si>
  <si>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</si>
  <si>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</si>
  <si>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</si>
  <si>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</si>
  <si>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</si>
  <si>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</si>
  <si>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</si>
  <si>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</si>
  <si>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</si>
  <si>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</si>
  <si>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</si>
  <si>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</si>
  <si>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</si>
  <si>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</si>
  <si>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</si>
  <si>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</si>
  <si>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</si>
  <si>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</si>
  <si>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</si>
  <si>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</si>
  <si>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</si>
  <si>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</si>
  <si>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</si>
  <si>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</si>
  <si>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</si>
  <si>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</si>
  <si>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</si>
  <si>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</si>
  <si>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</si>
  <si>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</si>
  <si>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</si>
  <si>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</si>
  <si>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</si>
  <si>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</si>
  <si>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</si>
  <si>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</si>
  <si>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</si>
  <si>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</si>
  <si>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</si>
  <si>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</si>
  <si>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</si>
  <si>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</si>
  <si>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</si>
  <si>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</si>
  <si>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</si>
  <si>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</si>
  <si>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</si>
  <si>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</si>
  <si>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</si>
  <si>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</si>
  <si>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</si>
  <si>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</si>
  <si>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</si>
  <si>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</si>
  <si>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</si>
  <si>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</si>
  <si>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</si>
  <si>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</si>
  <si>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</si>
  <si>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</si>
  <si>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</si>
  <si>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</si>
  <si>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</si>
  <si>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</si>
  <si>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</si>
  <si>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</si>
  <si>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</si>
  <si>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</si>
  <si>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</si>
  <si>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</si>
  <si>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</si>
  <si>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</si>
  <si>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</si>
  <si>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</si>
  <si>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</si>
  <si>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</si>
  <si>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</si>
  <si>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</si>
  <si>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</si>
  <si>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</si>
  <si>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</si>
  <si>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</si>
  <si>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</si>
  <si>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</si>
  <si>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</si>
  <si>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</si>
  <si>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</si>
  <si>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</si>
  <si>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</si>
  <si>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</si>
  <si>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</si>
  <si>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</si>
  <si>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</si>
  <si>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</si>
  <si>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</si>
  <si>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</si>
  <si>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</si>
  <si>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</si>
  <si>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</si>
  <si>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</si>
  <si>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</si>
  <si>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</si>
  <si>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</si>
  <si>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</si>
  <si>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</si>
  <si>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</si>
  <si>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</si>
  <si>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</si>
  <si>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</si>
  <si>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</si>
  <si>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</si>
  <si>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</si>
  <si>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</si>
  <si>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</si>
  <si>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</si>
  <si>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</si>
  <si>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</si>
  <si>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</si>
  <si>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</si>
  <si>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</si>
  <si>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</si>
  <si>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</si>
  <si>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</si>
  <si>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</si>
  <si>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</si>
  <si>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</si>
  <si>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</si>
  <si>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</si>
  <si>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</si>
  <si>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</si>
  <si>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</si>
  <si>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</si>
  <si>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</si>
  <si>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</si>
  <si>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</si>
  <si>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</si>
  <si>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</si>
  <si>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</si>
  <si>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</si>
  <si>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</si>
  <si>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</si>
  <si>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</si>
  <si>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</si>
  <si>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</si>
  <si>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</si>
  <si>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</si>
  <si>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</si>
  <si>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</si>
  <si>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</si>
  <si>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</si>
  <si>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</si>
  <si>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</si>
  <si>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</si>
  <si>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</si>
  <si>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</si>
  <si>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</si>
  <si>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</si>
  <si>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</si>
  <si>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</si>
  <si>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</si>
  <si>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</si>
  <si>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</si>
  <si>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</si>
  <si>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</si>
  <si>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</si>
  <si>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</si>
  <si>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</si>
  <si>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</si>
  <si>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</si>
  <si>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</si>
  <si>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</si>
  <si>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</si>
  <si>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</si>
  <si>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</si>
  <si>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</si>
  <si>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</si>
  <si>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</si>
  <si>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</si>
  <si>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</si>
  <si>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</si>
  <si>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</si>
  <si>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</si>
  <si>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</si>
  <si>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</si>
  <si>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</si>
  <si>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</si>
  <si>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</si>
  <si>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</si>
  <si>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</si>
  <si>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</si>
  <si>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</si>
  <si>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</si>
  <si>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</si>
  <si>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</si>
  <si>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</si>
  <si>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</si>
  <si>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</si>
  <si>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</si>
  <si>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</si>
  <si>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</si>
  <si>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</si>
  <si>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</si>
  <si>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</si>
  <si>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</si>
  <si>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</si>
  <si>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</si>
  <si>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</si>
  <si>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</si>
  <si>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</si>
  <si>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</si>
  <si>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</si>
  <si>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</si>
  <si>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</si>
  <si>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</si>
  <si>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</si>
  <si>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</si>
  <si>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</si>
  <si>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</si>
  <si>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</si>
  <si>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</si>
  <si>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</si>
  <si>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</si>
  <si>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</si>
  <si>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</si>
  <si>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</si>
  <si>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</si>
  <si>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</si>
  <si>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</si>
  <si>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</si>
  <si>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</si>
  <si>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</si>
  <si>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</si>
  <si>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</si>
  <si>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</si>
  <si>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</si>
  <si>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</si>
  <si>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</si>
  <si>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</si>
  <si>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</si>
  <si>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</si>
  <si>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</si>
  <si>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</si>
  <si>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</si>
  <si>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</si>
  <si>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</si>
  <si>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</si>
  <si>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</si>
  <si>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</si>
  <si>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</si>
  <si>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</si>
  <si>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</si>
  <si>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</si>
  <si>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</si>
  <si>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</si>
  <si>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</si>
  <si>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</si>
  <si>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</si>
  <si>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</si>
  <si>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</si>
  <si>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</si>
  <si>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</si>
  <si>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</si>
  <si>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</si>
  <si>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</si>
  <si>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</si>
  <si>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</si>
  <si>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</si>
  <si>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</si>
  <si>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</si>
  <si>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</si>
  <si>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</si>
  <si>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</si>
  <si>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</si>
  <si>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</si>
  <si>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</si>
  <si>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</si>
  <si>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</si>
  <si>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</si>
  <si>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</si>
  <si>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</si>
  <si>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</si>
  <si>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</si>
  <si>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</si>
  <si>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</si>
  <si>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</si>
  <si>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</si>
  <si>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</si>
  <si>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</si>
  <si>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</si>
  <si>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</si>
  <si>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</si>
  <si>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</si>
  <si>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</si>
  <si>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</si>
  <si>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</si>
  <si>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</si>
  <si>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</si>
  <si>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</si>
  <si>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</si>
  <si>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</si>
  <si>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</si>
  <si>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</si>
  <si>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</si>
  <si>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</si>
  <si>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</si>
  <si>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</si>
  <si>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</si>
  <si>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</si>
  <si>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</si>
  <si>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</si>
  <si>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</si>
  <si>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</si>
  <si>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</si>
  <si>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</si>
  <si>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</si>
  <si>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</si>
  <si>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</si>
  <si>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</si>
  <si>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</si>
  <si>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</si>
  <si>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</si>
  <si>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</si>
  <si>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</si>
  <si>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</si>
  <si>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</si>
  <si>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</si>
  <si>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</si>
  <si>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</si>
  <si>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</si>
  <si>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</si>
  <si>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</si>
  <si>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</si>
  <si>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</si>
  <si>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</si>
  <si>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</si>
  <si>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</si>
  <si>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</si>
  <si>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</si>
  <si>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</si>
  <si>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</si>
  <si>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</si>
  <si>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</si>
  <si>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</si>
  <si>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</si>
  <si>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</si>
  <si>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</si>
  <si>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</si>
  <si>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</si>
  <si>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</si>
  <si>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</si>
  <si>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</si>
  <si>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</si>
  <si>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</si>
  <si>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</si>
  <si>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</si>
  <si>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</si>
  <si>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</si>
  <si>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</si>
  <si>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</si>
  <si>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</si>
  <si>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</si>
  <si>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</si>
  <si>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</si>
  <si>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</si>
  <si>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</si>
  <si>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</si>
  <si>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</si>
  <si>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</si>
  <si>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</si>
  <si>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</si>
  <si>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</si>
  <si>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</si>
  <si>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</si>
  <si>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</si>
  <si>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</si>
  <si>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</si>
  <si>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</si>
  <si>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</si>
  <si>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</si>
  <si>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</si>
  <si>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</si>
  <si>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</si>
  <si>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</si>
  <si>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</si>
  <si>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</si>
  <si>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</si>
  <si>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</si>
  <si>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</si>
  <si>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</si>
  <si>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</si>
  <si>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</si>
  <si>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</si>
  <si>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</si>
  <si>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</si>
  <si>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</si>
  <si>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</si>
  <si>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</si>
  <si>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</si>
  <si>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</si>
  <si>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</si>
  <si>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</si>
  <si>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</si>
  <si>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</si>
  <si>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</si>
  <si>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</si>
  <si>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</si>
  <si>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</si>
  <si>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</si>
  <si>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</si>
  <si>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</si>
  <si>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</si>
  <si>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</si>
  <si>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</si>
  <si>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</si>
  <si>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</si>
  <si>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</si>
  <si>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</si>
  <si>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</si>
  <si>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</si>
  <si>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</si>
  <si>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</si>
  <si>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</si>
  <si>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</si>
  <si>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</si>
  <si>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</si>
  <si>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</si>
  <si>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</si>
  <si>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</si>
  <si>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</si>
  <si>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</si>
  <si>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</si>
  <si>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</si>
  <si>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</si>
  <si>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</si>
  <si>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</si>
  <si>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</si>
  <si>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</si>
  <si>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</si>
  <si>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</si>
  <si>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</si>
  <si>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</si>
  <si>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</si>
  <si>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</si>
  <si>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</si>
  <si>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</si>
  <si>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</si>
  <si>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</si>
  <si>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</si>
  <si>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</si>
  <si>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</si>
  <si>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</si>
  <si>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</si>
  <si>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</si>
  <si>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</si>
  <si>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</si>
  <si>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</si>
  <si>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</si>
  <si>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</si>
  <si>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</si>
  <si>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</si>
  <si>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</si>
  <si>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</si>
  <si>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</si>
  <si>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</si>
  <si>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</si>
  <si>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</si>
  <si>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</si>
  <si>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</si>
  <si>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</si>
  <si>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</si>
  <si>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</si>
  <si>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</si>
  <si>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</si>
  <si>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</si>
  <si>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</si>
  <si>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</si>
  <si>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</si>
  <si>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</si>
  <si>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</si>
  <si>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</si>
  <si>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</si>
  <si>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</si>
  <si>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</si>
  <si>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</si>
  <si>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</si>
  <si>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</si>
  <si>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</si>
  <si>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</si>
  <si>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</si>
  <si>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</si>
  <si>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</si>
  <si>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</si>
  <si>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</si>
  <si>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</si>
  <si>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</si>
  <si>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</si>
  <si>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</si>
  <si>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</si>
  <si>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</si>
  <si>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</si>
  <si>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</si>
  <si>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</si>
  <si>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</si>
  <si>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</si>
  <si>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</si>
  <si>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</si>
  <si>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</si>
  <si>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</si>
  <si>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</si>
  <si>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</si>
  <si>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</si>
  <si>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</si>
  <si>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</si>
  <si>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</si>
  <si>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</si>
  <si>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</si>
  <si>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</si>
  <si>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</si>
  <si>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</si>
  <si>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</si>
  <si>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</si>
  <si>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</si>
  <si>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</si>
  <si>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</si>
  <si>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</si>
  <si>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</si>
  <si>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</si>
  <si>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</si>
  <si>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</si>
  <si>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</si>
  <si>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</si>
  <si>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</si>
  <si>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</si>
  <si>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</si>
  <si>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</si>
  <si>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</si>
  <si>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</si>
  <si>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</si>
  <si>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</si>
  <si>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</si>
  <si>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</si>
  <si>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</si>
  <si>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</si>
  <si>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</si>
  <si>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</si>
  <si>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</si>
  <si>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</si>
  <si>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</si>
  <si>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</si>
  <si>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</si>
  <si>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</si>
  <si>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</si>
  <si>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</si>
  <si>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</si>
  <si>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</si>
  <si>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</si>
  <si>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</si>
  <si>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</si>
  <si>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</si>
  <si>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</si>
  <si>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</si>
  <si>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</si>
  <si>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</si>
  <si>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</si>
  <si>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</si>
  <si>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</si>
  <si>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</si>
  <si>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</si>
  <si>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</si>
  <si>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</si>
  <si>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</si>
  <si>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</si>
  <si>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</si>
  <si>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</si>
  <si>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</si>
  <si>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</si>
  <si>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</si>
  <si>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</si>
  <si>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</si>
  <si>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</si>
  <si>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</si>
  <si>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</si>
  <si>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</si>
  <si>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</si>
  <si>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</si>
  <si>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</si>
  <si>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</si>
  <si>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</si>
  <si>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</si>
  <si>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</si>
  <si>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</si>
  <si>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</si>
  <si>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</si>
  <si>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</si>
  <si>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</si>
  <si>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</si>
  <si>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</si>
  <si>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</si>
  <si>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</si>
  <si>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</si>
  <si>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</si>
  <si>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</si>
  <si>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</si>
  <si>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</si>
  <si>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</si>
  <si>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</si>
  <si>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</si>
  <si>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</si>
  <si>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</si>
  <si>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</si>
  <si>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</si>
  <si>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</si>
  <si>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</si>
  <si>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</si>
  <si>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</si>
  <si>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</si>
  <si>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</si>
  <si>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</si>
  <si>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</si>
  <si>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</si>
  <si>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</si>
  <si>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</si>
  <si>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</si>
  <si>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</si>
  <si>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</si>
  <si>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</si>
  <si>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</si>
  <si>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</si>
  <si>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</si>
  <si>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</si>
  <si>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</si>
  <si>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</si>
  <si>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</si>
  <si>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</si>
  <si>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</si>
  <si>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</si>
  <si>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</si>
  <si>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</si>
  <si>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</si>
  <si>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</si>
  <si>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</si>
  <si>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</si>
  <si>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</si>
  <si>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</si>
  <si>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</si>
  <si>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</si>
  <si>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</si>
  <si>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</si>
  <si>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</si>
  <si>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</si>
  <si>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</si>
  <si>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</si>
  <si>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</si>
  <si>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</si>
  <si>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</si>
  <si>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</si>
  <si>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</si>
  <si>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</si>
  <si>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</si>
  <si>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</si>
  <si>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</si>
  <si>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</si>
  <si>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</si>
  <si>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</si>
  <si>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</si>
  <si>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</si>
  <si>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</si>
  <si>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</si>
  <si>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</si>
  <si>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</si>
  <si>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</si>
  <si>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</si>
  <si>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</si>
  <si>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</si>
  <si>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</si>
  <si>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</si>
  <si>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</si>
  <si>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</si>
  <si>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</si>
  <si>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</si>
  <si>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</si>
  <si>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</si>
  <si>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</si>
  <si>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</si>
  <si>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</si>
  <si>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</si>
  <si>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</si>
  <si>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</si>
  <si>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</si>
  <si>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</si>
  <si>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</si>
  <si>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</si>
  <si>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</si>
  <si>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</si>
  <si>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</si>
  <si>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</si>
  <si>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</si>
  <si>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</si>
  <si>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</si>
  <si>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</si>
  <si>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</si>
  <si>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</si>
  <si>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</si>
  <si>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</si>
  <si>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</si>
  <si>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</si>
  <si>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</si>
  <si>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</si>
  <si>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</si>
  <si>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</si>
  <si>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</si>
  <si>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</si>
  <si>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</si>
  <si>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</si>
  <si>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</si>
  <si>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</si>
  <si>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</si>
  <si>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</si>
  <si>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</si>
  <si>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</si>
  <si>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</si>
  <si>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</si>
  <si>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</si>
  <si>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</si>
  <si>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</si>
  <si>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</si>
  <si>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</si>
  <si>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</si>
  <si>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</si>
  <si>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</si>
  <si>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</si>
  <si>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</si>
  <si>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</si>
  <si>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</si>
  <si>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</si>
  <si>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</si>
  <si>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</si>
  <si>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</si>
  <si>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</si>
  <si>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</si>
  <si>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</si>
  <si>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</si>
  <si>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</si>
  <si>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</si>
  <si>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</si>
  <si>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</si>
  <si>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</si>
  <si>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</si>
  <si>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</si>
  <si>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</si>
  <si>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</si>
  <si>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</si>
  <si>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</si>
  <si>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</si>
  <si>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</si>
  <si>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</si>
  <si>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</si>
  <si>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</si>
  <si>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</si>
  <si>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</si>
  <si>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</si>
  <si>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</si>
  <si>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</si>
  <si>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</si>
  <si>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</si>
  <si>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</si>
  <si>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</si>
  <si>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</si>
  <si>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</si>
  <si>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</si>
  <si>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</si>
  <si>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</si>
  <si>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</si>
  <si>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</si>
  <si>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</si>
  <si>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</si>
  <si>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</si>
  <si>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</si>
  <si>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</si>
  <si>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</si>
  <si>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</si>
  <si>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</si>
  <si>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</si>
  <si>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</si>
  <si>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</si>
  <si>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</si>
  <si>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</si>
  <si>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</si>
  <si>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</si>
  <si>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</si>
  <si>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</si>
  <si>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</si>
  <si>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</si>
  <si>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</si>
  <si>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</si>
  <si>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</si>
  <si>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</si>
  <si>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</si>
  <si>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</si>
  <si>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</si>
  <si>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</si>
  <si>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</si>
  <si>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</si>
  <si>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</si>
  <si>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</si>
  <si>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</si>
  <si>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</si>
  <si>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</si>
  <si>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</si>
  <si>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</si>
  <si>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</si>
  <si>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</si>
  <si>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</si>
  <si>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</si>
  <si>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</si>
  <si>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</si>
  <si>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</si>
  <si>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</si>
  <si>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</si>
  <si>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</si>
  <si>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</si>
  <si>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</si>
  <si>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</si>
  <si>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</si>
  <si>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</si>
  <si>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</si>
  <si>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</si>
  <si>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</si>
  <si>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</si>
  <si>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</si>
  <si>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</si>
  <si>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</si>
  <si>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</si>
  <si>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</si>
  <si>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</si>
  <si>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</si>
  <si>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</si>
  <si>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</si>
  <si>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</si>
  <si>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</si>
  <si>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</si>
  <si>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</si>
  <si>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</si>
  <si>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</si>
  <si>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</si>
  <si>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</si>
  <si>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</si>
  <si>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</si>
  <si>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</si>
  <si>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</si>
  <si>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</si>
  <si>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</si>
  <si>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</si>
  <si>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</si>
  <si>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</si>
  <si>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</si>
  <si>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</si>
  <si>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</si>
  <si>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</si>
  <si>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</si>
  <si>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</si>
  <si>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</si>
  <si>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</si>
  <si>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</si>
  <si>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</si>
  <si>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</si>
  <si>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</si>
  <si>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</si>
  <si>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</si>
  <si>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</si>
  <si>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</si>
  <si>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</si>
  <si>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</si>
  <si>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</si>
  <si>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</si>
  <si>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</si>
  <si>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</si>
  <si>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</si>
  <si>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</si>
  <si>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</si>
  <si>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</si>
  <si>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</si>
  <si>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</si>
  <si>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</si>
  <si>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</si>
  <si>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</si>
  <si>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</si>
  <si>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</si>
  <si>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</si>
  <si>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</si>
  <si>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</si>
  <si>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</si>
  <si>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</si>
  <si>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</si>
  <si>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</si>
  <si>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</si>
  <si>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</si>
  <si>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</si>
  <si>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</si>
  <si>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</si>
  <si>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</si>
  <si>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</si>
  <si>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</si>
  <si>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</si>
  <si>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</si>
  <si>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</si>
  <si>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</si>
  <si>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</si>
  <si>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</si>
  <si>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</si>
  <si>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</si>
  <si>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</si>
  <si>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</si>
  <si>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</si>
  <si>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</si>
  <si>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</si>
  <si>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</si>
  <si>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</si>
  <si>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</si>
  <si>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</si>
  <si>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</si>
  <si>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</si>
  <si>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</si>
  <si>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</si>
  <si>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</si>
  <si>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</si>
  <si>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</si>
  <si>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</si>
  <si>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</si>
  <si>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</si>
  <si>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</si>
  <si>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</si>
  <si>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</si>
  <si>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</si>
  <si>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</si>
  <si>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</si>
  <si>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</si>
  <si>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</si>
  <si>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</si>
  <si>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</si>
  <si>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</si>
  <si>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</si>
  <si>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</si>
  <si>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</si>
  <si>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</si>
  <si>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</si>
  <si>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</si>
  <si>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</si>
  <si>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</si>
  <si>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</si>
  <si>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</si>
  <si>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</si>
  <si>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</si>
  <si>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</si>
  <si>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</si>
  <si>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</si>
  <si>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</si>
  <si>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</si>
  <si>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</si>
  <si>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</si>
  <si>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</si>
  <si>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</si>
  <si>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</si>
  <si>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</si>
  <si>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</si>
  <si>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</si>
  <si>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</si>
  <si>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</si>
  <si>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</si>
  <si>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</si>
  <si>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</si>
  <si>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</si>
  <si>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</si>
  <si>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</si>
  <si>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</si>
  <si>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</si>
  <si>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</si>
  <si>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</si>
  <si>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</si>
  <si>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</si>
  <si>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</si>
  <si>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</si>
  <si>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</si>
  <si>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</si>
  <si>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</si>
  <si>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</si>
  <si>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</si>
  <si>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</si>
  <si>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</si>
  <si>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</si>
  <si>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</si>
  <si>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</si>
  <si>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</si>
  <si>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</si>
  <si>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</si>
  <si>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</si>
  <si>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</si>
  <si>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</si>
  <si>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</si>
  <si>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</si>
  <si>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</si>
  <si>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</si>
  <si>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</si>
  <si>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</si>
  <si>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</si>
  <si>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</si>
  <si>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</si>
  <si>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</si>
  <si>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</si>
  <si>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</si>
  <si>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</si>
  <si>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</si>
  <si>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</si>
  <si>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</si>
  <si>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</si>
  <si>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</si>
  <si>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</si>
  <si>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</si>
  <si>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</si>
  <si>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</si>
  <si>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</si>
  <si>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</si>
  <si>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</si>
  <si>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</si>
  <si>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</si>
  <si>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</si>
  <si>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</si>
  <si>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</si>
  <si>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</si>
  <si>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</si>
  <si>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</si>
  <si>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</si>
  <si>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</si>
  <si>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</si>
  <si>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</si>
  <si>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</si>
  <si>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</si>
  <si>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</si>
  <si>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</si>
  <si>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</si>
  <si>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</si>
  <si>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</si>
  <si>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</si>
  <si>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</si>
  <si>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</si>
  <si>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</si>
  <si>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</si>
  <si>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</si>
  <si>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</si>
  <si>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</si>
  <si>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</si>
  <si>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</si>
  <si>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</si>
  <si>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</si>
  <si>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</si>
  <si>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</si>
  <si>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</si>
  <si>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</si>
  <si>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</si>
  <si>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</si>
  <si>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</si>
  <si>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</si>
  <si>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</si>
  <si>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</si>
  <si>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</si>
  <si>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</si>
  <si>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</si>
  <si>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</si>
  <si>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</si>
  <si>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</si>
  <si>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</si>
  <si>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</si>
  <si>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</si>
  <si>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</si>
  <si>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</si>
  <si>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</si>
  <si>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</si>
  <si>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</si>
  <si>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</si>
  <si>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</si>
  <si>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</si>
  <si>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</si>
  <si>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</si>
  <si>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</si>
  <si>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</si>
  <si>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</si>
  <si>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</si>
  <si>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</si>
  <si>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</si>
  <si>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</si>
  <si>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</si>
  <si>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</si>
  <si>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</si>
  <si>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</si>
  <si>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</si>
  <si>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</si>
  <si>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</si>
  <si>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</si>
  <si>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</si>
  <si>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</si>
  <si>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</si>
  <si>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</si>
  <si>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</si>
  <si>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</si>
  <si>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</si>
  <si>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</si>
  <si>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</si>
  <si>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</si>
  <si>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</si>
  <si>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</si>
  <si>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</si>
  <si>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</si>
  <si>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</si>
  <si>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</si>
  <si>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</si>
  <si>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</si>
  <si>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</si>
  <si>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</si>
  <si>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</si>
  <si>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</si>
  <si>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</si>
  <si>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</si>
  <si>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</si>
  <si>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</si>
  <si>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</si>
  <si>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</si>
  <si>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</si>
  <si>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</si>
  <si>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</si>
  <si>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</si>
  <si>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</si>
  <si>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</si>
  <si>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</si>
  <si>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</si>
  <si>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</si>
  <si>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</si>
  <si>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</si>
  <si>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</si>
  <si>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</si>
  <si>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</si>
  <si>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</si>
  <si>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</si>
  <si>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</si>
  <si>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</si>
  <si>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</si>
  <si>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</si>
  <si>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</si>
  <si>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</si>
  <si>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</si>
  <si>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</si>
  <si>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</si>
  <si>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</si>
  <si>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</si>
  <si>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</si>
  <si>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</si>
  <si>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</si>
  <si>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</si>
  <si>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</si>
  <si>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</si>
  <si>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</si>
  <si>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</si>
  <si>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</si>
  <si>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</si>
  <si>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</si>
  <si>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</si>
  <si>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</si>
  <si>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</si>
  <si>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</si>
  <si>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</si>
  <si>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</si>
  <si>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</si>
  <si>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</si>
  <si>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</si>
  <si>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</si>
  <si>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</si>
  <si>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</si>
  <si>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</si>
  <si>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</si>
  <si>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</si>
  <si>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</si>
  <si>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</si>
  <si>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</si>
  <si>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</si>
  <si>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</si>
  <si>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</si>
  <si>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</si>
  <si>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</si>
  <si>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</si>
  <si>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</si>
  <si>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</si>
  <si>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</si>
  <si>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</si>
  <si>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</si>
  <si>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</si>
  <si>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</si>
  <si>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</si>
  <si>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</si>
  <si>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</si>
  <si>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</si>
  <si>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</si>
  <si>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</si>
  <si>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</si>
  <si>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</si>
  <si>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</si>
  <si>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</si>
  <si>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</si>
  <si>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</si>
  <si>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</si>
  <si>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</si>
  <si>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</si>
  <si>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</si>
  <si>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</si>
  <si>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</si>
  <si>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</si>
  <si>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</si>
  <si>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</si>
  <si>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</si>
  <si>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</si>
  <si>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</si>
  <si>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</si>
  <si>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</si>
  <si>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</si>
  <si>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</si>
  <si>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</si>
  <si>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</si>
  <si>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</si>
  <si>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</si>
  <si>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</si>
  <si>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</si>
  <si>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</si>
  <si>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</si>
  <si>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</si>
  <si>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</si>
  <si>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</si>
  <si>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</si>
  <si>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</si>
  <si>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</si>
  <si>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</si>
  <si>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</si>
  <si>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</si>
  <si>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</si>
  <si>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</si>
  <si>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</si>
  <si>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</si>
  <si>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</si>
  <si>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</si>
  <si>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</si>
  <si>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</si>
  <si>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</si>
  <si>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</si>
  <si>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</si>
  <si>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</si>
  <si>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</si>
  <si>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</si>
  <si>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</si>
  <si>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</si>
  <si>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</si>
  <si>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</si>
  <si>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</si>
  <si>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</si>
  <si>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</si>
  <si>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</si>
  <si>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</si>
  <si>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</si>
  <si>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</si>
  <si>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</si>
  <si>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</si>
  <si>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</si>
  <si>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</si>
  <si>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</si>
  <si>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</si>
  <si>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</si>
  <si>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</si>
  <si>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</si>
  <si>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</si>
  <si>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</si>
  <si>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</si>
  <si>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</si>
  <si>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</si>
  <si>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</si>
  <si>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</si>
  <si>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</si>
  <si>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</si>
  <si>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</si>
  <si>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</si>
  <si>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</si>
  <si>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</si>
  <si>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</si>
  <si>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</si>
  <si>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</si>
  <si>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</si>
  <si>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</si>
  <si>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</si>
  <si>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</si>
  <si>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</si>
  <si>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</si>
  <si>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</si>
  <si>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</si>
  <si>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</si>
  <si>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</si>
  <si>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</si>
  <si>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</si>
  <si>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</si>
  <si>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</si>
  <si>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</si>
  <si>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</si>
  <si>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</si>
  <si>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</si>
  <si>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</si>
  <si>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</si>
  <si>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</si>
  <si>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</si>
  <si>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</si>
  <si>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</si>
  <si>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</si>
  <si>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</si>
  <si>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</si>
  <si>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</si>
  <si>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</si>
  <si>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</si>
  <si>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</si>
  <si>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</si>
  <si>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</si>
  <si>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</si>
  <si>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</si>
  <si>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</si>
  <si>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</si>
  <si>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</si>
  <si>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</si>
  <si>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</si>
  <si>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</si>
  <si>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</si>
  <si>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</si>
  <si>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</si>
  <si>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</si>
  <si>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</si>
  <si>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</si>
  <si>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</si>
  <si>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</si>
  <si>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</si>
  <si>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</si>
  <si>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</si>
  <si>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</si>
  <si>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</si>
  <si>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</si>
  <si>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</si>
  <si>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</si>
  <si>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</si>
  <si>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</si>
  <si>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</si>
  <si>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</si>
  <si>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</si>
  <si>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</si>
  <si>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</si>
  <si>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</si>
  <si>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</si>
  <si>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</si>
  <si>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</si>
  <si>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</si>
  <si>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</si>
  <si>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</si>
  <si>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</si>
  <si>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</si>
  <si>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</si>
  <si>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</si>
  <si>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</si>
  <si>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</si>
  <si>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</si>
  <si>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</si>
  <si>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</si>
  <si>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</si>
  <si>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</si>
  <si>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</si>
  <si>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</si>
  <si>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</si>
  <si>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</si>
  <si>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</si>
  <si>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</si>
  <si>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</si>
  <si>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</si>
  <si>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</si>
  <si>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</si>
  <si>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</si>
  <si>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</si>
  <si>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</si>
  <si>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</si>
  <si>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</si>
  <si>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</si>
  <si>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</si>
  <si>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</si>
  <si>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</si>
  <si>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</si>
  <si>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</si>
  <si>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</si>
  <si>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</si>
  <si>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</si>
  <si>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</si>
  <si>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</si>
  <si>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</si>
  <si>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</si>
  <si>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</si>
  <si>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</si>
  <si>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</si>
  <si>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</si>
  <si>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</si>
  <si>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</si>
  <si>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</si>
  <si>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</si>
  <si>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</si>
  <si>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</si>
  <si>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</si>
  <si>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</si>
  <si>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</si>
  <si>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</si>
  <si>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</si>
  <si>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</si>
  <si>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</si>
  <si>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</si>
  <si>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</si>
  <si>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</si>
  <si>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</si>
  <si>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</si>
  <si>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</si>
  <si>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</si>
  <si>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</si>
  <si>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</si>
  <si>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</si>
  <si>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</si>
  <si>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</si>
  <si>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</si>
  <si>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</si>
  <si>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</si>
  <si>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</si>
  <si>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</si>
  <si>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</si>
  <si>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</si>
  <si>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</si>
  <si>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</si>
  <si>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</si>
  <si>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</si>
  <si>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</si>
  <si>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</si>
  <si>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</si>
  <si>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</si>
  <si>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</si>
  <si>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</si>
  <si>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</si>
  <si>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</si>
  <si>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</si>
  <si>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</si>
  <si>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</si>
  <si>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</si>
  <si>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</si>
  <si>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</si>
  <si>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</si>
  <si>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</si>
  <si>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</si>
  <si>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</si>
  <si>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</si>
  <si>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</si>
  <si>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</si>
  <si>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</si>
  <si>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</si>
  <si>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</si>
  <si>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</si>
  <si>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</si>
  <si>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</si>
  <si>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</si>
  <si>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</si>
  <si>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</si>
  <si>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</si>
  <si>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</si>
  <si>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</si>
  <si>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</si>
  <si>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</si>
  <si>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</si>
  <si>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</si>
  <si>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</si>
  <si>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</si>
  <si>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</si>
  <si>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</si>
  <si>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</si>
  <si>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</si>
  <si>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</si>
  <si>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</si>
  <si>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</si>
  <si>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</si>
  <si>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</si>
  <si>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</si>
  <si>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</si>
  <si>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</si>
  <si>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</si>
  <si>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</si>
  <si>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</si>
  <si>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</si>
  <si>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</si>
  <si>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</si>
  <si>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</si>
  <si>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</si>
  <si>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</si>
  <si>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</si>
  <si>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</si>
  <si>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</si>
  <si>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</si>
  <si>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</si>
  <si>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</si>
  <si>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</si>
  <si>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</si>
  <si>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</si>
  <si>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</si>
  <si>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</si>
  <si>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</si>
  <si>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</si>
  <si>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</si>
  <si>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</si>
  <si>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</si>
  <si>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</si>
  <si>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</si>
  <si>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</si>
  <si>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</si>
  <si>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</si>
  <si>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</si>
  <si>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</si>
  <si>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</si>
  <si>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</si>
  <si>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</si>
  <si>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</si>
  <si>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</si>
  <si>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</si>
  <si>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</si>
  <si>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</si>
  <si>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</si>
  <si>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</si>
  <si>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</si>
  <si>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</si>
  <si>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</si>
  <si>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</si>
  <si>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</si>
  <si>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</si>
  <si>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</si>
  <si>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</si>
  <si>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</si>
  <si>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</si>
  <si>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</si>
  <si>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</si>
  <si>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</si>
  <si>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</si>
  <si>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</si>
  <si>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</si>
  <si>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</si>
  <si>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</si>
  <si>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</si>
  <si>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</si>
  <si>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</si>
  <si>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</si>
  <si>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</si>
  <si>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</si>
  <si>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</si>
  <si>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</si>
  <si>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</si>
  <si>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</si>
  <si>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</si>
  <si>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</si>
  <si>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</si>
  <si>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</si>
  <si>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</si>
  <si>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</si>
  <si>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</si>
  <si>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</si>
  <si>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</si>
  <si>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</si>
  <si>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</si>
  <si>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</si>
  <si>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</si>
  <si>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</si>
  <si>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</si>
  <si>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</si>
  <si>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</si>
  <si>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</si>
  <si>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</si>
  <si>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</si>
  <si>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</si>
  <si>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</si>
  <si>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</si>
  <si>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</si>
  <si>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</si>
  <si>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</si>
  <si>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</si>
  <si>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</si>
  <si>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</si>
  <si>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</si>
  <si>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</si>
  <si>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</si>
  <si>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</si>
  <si>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</si>
  <si>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</si>
  <si>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</si>
  <si>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</si>
  <si>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</si>
  <si>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</si>
  <si>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</si>
  <si>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</si>
  <si>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</si>
  <si>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</si>
  <si>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</si>
  <si>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</si>
  <si>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</si>
  <si>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</si>
  <si>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</si>
  <si>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</si>
  <si>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</si>
  <si>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</si>
  <si>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</si>
  <si>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</si>
  <si>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</si>
  <si>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</si>
  <si>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</si>
  <si>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</si>
  <si>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</si>
  <si>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</si>
  <si>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</si>
  <si>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</si>
  <si>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</si>
  <si>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</si>
  <si>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</si>
  <si>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</si>
  <si>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</si>
  <si>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</si>
  <si>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</si>
  <si>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</si>
  <si>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</si>
  <si>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</si>
  <si>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</si>
  <si>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</si>
  <si>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</si>
  <si>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</si>
  <si>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</si>
  <si>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</si>
  <si>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</si>
  <si>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</si>
  <si>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</si>
  <si>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</si>
  <si>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</si>
  <si>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</si>
  <si>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</si>
  <si>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</si>
  <si>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</si>
  <si>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</si>
  <si>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</si>
  <si>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</si>
  <si>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</si>
  <si>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</si>
  <si>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</si>
  <si>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</si>
  <si>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</si>
  <si>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</si>
  <si>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</si>
  <si>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</si>
  <si>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</si>
  <si>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</si>
  <si>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</si>
  <si>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</si>
  <si>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</si>
  <si>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</si>
  <si>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</si>
  <si>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</si>
  <si>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</si>
  <si>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</si>
  <si>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</si>
  <si>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</si>
  <si>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</si>
  <si>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</si>
  <si>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</si>
  <si>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</si>
  <si>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</si>
  <si>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</si>
  <si>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</si>
  <si>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</si>
  <si>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</si>
  <si>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</si>
  <si>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</si>
  <si>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</si>
  <si>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</si>
  <si>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</si>
  <si>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</si>
  <si>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</si>
  <si>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</si>
  <si>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</si>
  <si>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</si>
  <si>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</si>
  <si>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</si>
  <si>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</si>
  <si>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</si>
  <si>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</si>
  <si>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</si>
  <si>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</si>
  <si>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</si>
  <si>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</si>
  <si>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</si>
  <si>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</si>
  <si>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</si>
  <si>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</si>
  <si>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</si>
  <si>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</si>
  <si>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</si>
  <si>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</si>
  <si>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</si>
  <si>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</si>
  <si>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</si>
  <si>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</si>
  <si>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</si>
  <si>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</si>
  <si>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</si>
  <si>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</si>
  <si>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</si>
  <si>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</si>
  <si>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</si>
  <si>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</si>
  <si>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</si>
  <si>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</si>
  <si>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</si>
  <si>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</si>
  <si>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</si>
  <si>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</si>
  <si>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</si>
  <si>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</si>
  <si>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</si>
  <si>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</si>
  <si>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</si>
  <si>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</si>
  <si>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</si>
  <si>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</si>
  <si>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</si>
  <si>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</si>
  <si>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</si>
  <si>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</si>
  <si>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</si>
  <si>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</si>
  <si>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</si>
  <si>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</si>
  <si>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</si>
  <si>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</si>
  <si>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</si>
  <si>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</si>
  <si>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</si>
  <si>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</si>
  <si>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</si>
  <si>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</si>
  <si>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</si>
  <si>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</si>
  <si>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</si>
  <si>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</si>
  <si>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</si>
  <si>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</si>
  <si>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</si>
  <si>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</si>
  <si>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</si>
  <si>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</si>
  <si>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</si>
  <si>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</si>
  <si>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</si>
  <si>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</si>
  <si>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</si>
  <si>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</si>
  <si>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</si>
  <si>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</si>
  <si>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</si>
  <si>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</si>
  <si>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</si>
  <si>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</si>
  <si>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</si>
  <si>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</si>
  <si>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</si>
  <si>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</si>
  <si>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</si>
  <si>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</si>
  <si>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</si>
  <si>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</si>
  <si>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</si>
  <si>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</si>
  <si>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</si>
  <si>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</si>
  <si>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</si>
  <si>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</si>
  <si>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</si>
  <si>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</si>
  <si>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</si>
  <si>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</si>
  <si>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</si>
  <si>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</si>
  <si>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</si>
  <si>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</si>
  <si>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</si>
  <si>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</si>
  <si>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</si>
  <si>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</si>
  <si>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</si>
  <si>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</si>
  <si>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</si>
  <si>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</si>
  <si>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</si>
  <si>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</si>
  <si>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</si>
  <si>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</si>
  <si>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</si>
  <si>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</si>
  <si>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</si>
  <si>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</si>
  <si>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</si>
  <si>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</si>
  <si>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</si>
  <si>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</si>
  <si>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</si>
  <si>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</si>
  <si>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</si>
  <si>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</si>
  <si>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</si>
  <si>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</si>
  <si>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</si>
  <si>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</si>
  <si>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</si>
  <si>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</si>
  <si>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</si>
  <si>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</si>
  <si>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</si>
  <si>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</si>
  <si>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</si>
  <si>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</si>
  <si>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</si>
  <si>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</si>
  <si>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</si>
  <si>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</si>
  <si>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</si>
  <si>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</si>
  <si>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</si>
  <si>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</si>
  <si>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</si>
  <si>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</si>
  <si>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</si>
  <si>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</si>
  <si>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</si>
  <si>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</si>
  <si>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</si>
  <si>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</si>
  <si>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</si>
  <si>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</si>
  <si>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</si>
  <si>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</si>
  <si>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</si>
  <si>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</si>
  <si>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</si>
  <si>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</si>
  <si>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</si>
  <si>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</si>
  <si>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</si>
  <si>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</si>
  <si>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</si>
  <si>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</si>
  <si>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</si>
  <si>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</si>
  <si>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</si>
  <si>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</si>
  <si>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</si>
  <si>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</si>
  <si>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</si>
  <si>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</si>
  <si>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</si>
  <si>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</si>
  <si>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</si>
  <si>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</si>
  <si>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</si>
  <si>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</si>
  <si>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</si>
  <si>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</si>
  <si>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</si>
  <si>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</si>
  <si>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</si>
  <si>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</si>
  <si>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</si>
  <si>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</si>
  <si>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</si>
  <si>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</si>
  <si>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</si>
  <si>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</si>
  <si>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</si>
  <si>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</si>
  <si>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</si>
  <si>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</si>
  <si>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</si>
  <si>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</si>
  <si>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</si>
  <si>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</si>
  <si>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</si>
  <si>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</si>
  <si>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</si>
  <si>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</si>
  <si>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</si>
  <si>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</si>
  <si>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</si>
  <si>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</si>
  <si>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</si>
  <si>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</si>
  <si>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</si>
  <si>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</si>
  <si>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</si>
  <si>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</si>
  <si>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</si>
  <si>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</si>
  <si>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</si>
  <si>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</si>
  <si>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</si>
  <si>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</si>
  <si>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</si>
  <si>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</si>
  <si>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</si>
  <si>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</si>
  <si>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</si>
  <si>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</si>
  <si>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</si>
  <si>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</si>
  <si>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</si>
  <si>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</si>
  <si>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</si>
  <si>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</si>
  <si>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</si>
  <si>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</si>
  <si>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</si>
  <si>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</si>
  <si>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</si>
  <si>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</si>
  <si>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</si>
  <si>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</si>
  <si>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</si>
  <si>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</si>
  <si>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</si>
  <si>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</si>
  <si>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</si>
  <si>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</si>
  <si>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</si>
  <si>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</si>
  <si>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</si>
  <si>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</si>
  <si>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</si>
  <si>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</si>
  <si>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</si>
  <si>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</si>
  <si>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</si>
  <si>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</si>
  <si>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</si>
  <si>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</si>
  <si>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</si>
  <si>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</si>
  <si>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</si>
  <si>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</si>
  <si>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</si>
  <si>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</si>
  <si>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</si>
  <si>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</si>
  <si>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</si>
  <si>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</si>
  <si>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</si>
  <si>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</si>
  <si>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</si>
  <si>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</si>
  <si>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</si>
  <si>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</si>
  <si>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</si>
  <si>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</si>
  <si>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</si>
  <si>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</si>
  <si>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</si>
  <si>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</si>
  <si>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</si>
  <si>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</si>
  <si>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</si>
  <si>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</si>
  <si>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</si>
  <si>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</si>
  <si>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</si>
  <si>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</si>
  <si>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</si>
  <si>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</si>
  <si>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</si>
  <si>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</si>
  <si>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</si>
  <si>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</si>
  <si>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</si>
  <si>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</si>
  <si>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</si>
  <si>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</si>
  <si>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</si>
  <si>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</si>
  <si>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</si>
  <si>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</si>
  <si>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</si>
  <si>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</si>
  <si>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</si>
  <si>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</si>
  <si>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</si>
  <si>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</si>
  <si>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</si>
  <si>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</si>
  <si>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</si>
  <si>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</si>
  <si>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</si>
  <si>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</si>
  <si>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</si>
  <si>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</si>
  <si>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</si>
  <si>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</si>
  <si>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</si>
  <si>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</si>
  <si>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</si>
  <si>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</si>
  <si>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</si>
  <si>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</si>
  <si>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</si>
  <si>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</si>
  <si>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</si>
  <si>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</si>
  <si>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</si>
  <si>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</si>
  <si>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</si>
  <si>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</si>
  <si>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</si>
  <si>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</si>
  <si>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</si>
  <si>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</si>
  <si>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</si>
  <si>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</si>
  <si>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</si>
  <si>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</si>
  <si>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</si>
  <si>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</si>
  <si>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</si>
  <si>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</si>
  <si>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</si>
  <si>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</si>
  <si>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</si>
  <si>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</si>
  <si>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</si>
  <si>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</si>
  <si>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</si>
  <si>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</si>
  <si>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</si>
  <si>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</si>
  <si>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</si>
  <si>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</si>
  <si>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</si>
  <si>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</si>
  <si>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</si>
  <si>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</si>
  <si>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</si>
  <si>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</si>
  <si>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</si>
  <si>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</si>
  <si>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</si>
  <si>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</si>
  <si>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</si>
  <si>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</si>
  <si>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</si>
  <si>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</si>
  <si>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</si>
  <si>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</si>
  <si>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</si>
  <si>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</si>
  <si>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</si>
  <si>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</si>
  <si>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</si>
  <si>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</si>
  <si>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</si>
  <si>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</si>
  <si>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</si>
  <si>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</si>
  <si>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</si>
  <si>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</si>
  <si>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</si>
  <si>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</si>
  <si>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</si>
  <si>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</si>
  <si>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</si>
  <si>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</si>
  <si>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</si>
  <si>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</si>
  <si>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</si>
  <si>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</si>
  <si>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</si>
  <si>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</si>
  <si>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</si>
  <si>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</si>
  <si>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</si>
  <si>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</si>
  <si>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</si>
  <si>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</si>
  <si>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</si>
  <si>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</si>
  <si>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</si>
  <si>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</si>
  <si>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</si>
  <si>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</si>
  <si>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</si>
  <si>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</si>
  <si>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</si>
  <si>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</si>
  <si>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</si>
  <si>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</si>
  <si>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</si>
  <si>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</si>
  <si>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</si>
  <si>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</si>
  <si>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</si>
  <si>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</si>
  <si>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</si>
  <si>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</si>
  <si>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</si>
  <si>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</si>
  <si>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</si>
  <si>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</si>
  <si>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</si>
  <si>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</si>
  <si>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</si>
  <si>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</si>
  <si>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</si>
  <si>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</si>
  <si>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</si>
  <si>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</si>
  <si>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</si>
  <si>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</si>
  <si>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</si>
  <si>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</si>
  <si>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</si>
  <si>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</si>
  <si>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</si>
  <si>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</si>
  <si>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</si>
  <si>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</si>
  <si>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</si>
  <si>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</si>
  <si>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</si>
  <si>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</si>
  <si>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</si>
  <si>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</si>
  <si>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</si>
  <si>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</si>
  <si>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</si>
  <si>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</si>
  <si>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</si>
  <si>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</si>
  <si>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</si>
  <si>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</si>
  <si>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</si>
  <si>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</si>
  <si>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</si>
  <si>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</si>
  <si>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</si>
  <si>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</si>
  <si>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</si>
  <si>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</si>
  <si>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</si>
  <si>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</si>
  <si>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</si>
  <si>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</si>
  <si>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</si>
  <si>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</si>
  <si>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</si>
  <si>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</si>
  <si>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</si>
  <si>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</si>
  <si>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</si>
  <si>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</si>
  <si>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</si>
  <si>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</si>
  <si>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</si>
  <si>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</si>
  <si>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</si>
  <si>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</si>
  <si>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</si>
  <si>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</si>
  <si>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</si>
  <si>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</si>
  <si>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</si>
  <si>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</si>
  <si>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</si>
  <si>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</si>
  <si>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</si>
  <si>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</si>
  <si>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</si>
  <si>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</si>
  <si>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</si>
  <si>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</si>
  <si>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</si>
  <si>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</si>
  <si>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</si>
  <si>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</si>
  <si>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</si>
  <si>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</si>
  <si>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</si>
  <si>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</si>
  <si>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</si>
  <si>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</si>
  <si>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</si>
  <si>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</si>
  <si>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</si>
  <si>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</si>
  <si>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</si>
  <si>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</si>
  <si>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</si>
  <si>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</si>
  <si>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</si>
  <si>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</si>
  <si>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</si>
  <si>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</si>
  <si>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</si>
  <si>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</si>
  <si>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</si>
  <si>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</si>
  <si>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</si>
  <si>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</si>
  <si>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</si>
  <si>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</si>
  <si>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</si>
  <si>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</si>
  <si>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</si>
  <si>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</si>
  <si>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</si>
  <si>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</si>
  <si>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</si>
  <si>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</si>
  <si>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</si>
  <si>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</si>
  <si>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</si>
  <si>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</si>
  <si>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</si>
  <si>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</si>
  <si>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</si>
  <si>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</si>
  <si>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</si>
  <si>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</si>
  <si>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</si>
  <si>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</si>
  <si>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</si>
  <si>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</si>
  <si>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</si>
  <si>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</si>
  <si>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</si>
  <si>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</si>
  <si>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</si>
  <si>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</si>
  <si>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</si>
  <si>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</si>
  <si>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</si>
  <si>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</si>
  <si>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</si>
  <si>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</si>
  <si>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</si>
  <si>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</si>
  <si>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</si>
  <si>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</si>
  <si>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</si>
  <si>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</si>
  <si>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</si>
  <si>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</si>
  <si>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</si>
  <si>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</si>
  <si>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</si>
  <si>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</si>
  <si>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</si>
  <si>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</si>
  <si>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</si>
  <si>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</si>
  <si>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</si>
  <si>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</si>
  <si>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</si>
  <si>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</si>
  <si>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</si>
  <si>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</si>
  <si>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</si>
  <si>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</si>
  <si>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</si>
  <si>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</si>
  <si>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</si>
  <si>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</si>
  <si>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</si>
  <si>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</si>
  <si>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</si>
  <si>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</si>
  <si>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</si>
  <si>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</si>
  <si>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</si>
  <si>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</si>
  <si>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</si>
  <si>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</si>
  <si>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</si>
  <si>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</si>
  <si>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</si>
  <si>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</si>
  <si>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</si>
  <si>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</si>
  <si>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</si>
  <si>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</si>
  <si>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</si>
  <si>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</si>
  <si>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</si>
  <si>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</si>
  <si>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</si>
  <si>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</si>
  <si>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</si>
  <si>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</si>
  <si>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</si>
  <si>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</si>
  <si>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</si>
  <si>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</si>
  <si>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</si>
  <si>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</si>
  <si>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</si>
  <si>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</si>
  <si>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</si>
  <si>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</si>
  <si>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</si>
  <si>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</si>
  <si>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</si>
  <si>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</si>
  <si>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</si>
  <si>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</si>
  <si>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</si>
  <si>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</si>
  <si>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</si>
  <si>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</si>
  <si>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</si>
  <si>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</si>
  <si>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</si>
  <si>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</si>
  <si>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</si>
  <si>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</si>
  <si>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</si>
  <si>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</si>
  <si>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</si>
  <si>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</si>
  <si>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</si>
  <si>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</si>
  <si>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</si>
  <si>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</si>
  <si>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</si>
  <si>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</si>
  <si>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</si>
  <si>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</si>
  <si>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</si>
  <si>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</si>
  <si>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</si>
  <si>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</si>
  <si>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</si>
  <si>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</si>
  <si>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</si>
  <si>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</si>
  <si>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</si>
  <si>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</si>
  <si>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</si>
  <si>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</si>
  <si>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</si>
  <si>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</si>
  <si>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</si>
  <si>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</si>
  <si>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</si>
  <si>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</si>
  <si>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</si>
  <si>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</si>
  <si>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</si>
  <si>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</si>
  <si>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</si>
  <si>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</si>
  <si>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</si>
  <si>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</si>
  <si>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</si>
  <si>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</si>
  <si>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</si>
  <si>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</si>
  <si>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</si>
  <si>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</si>
  <si>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</si>
  <si>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</si>
  <si>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</si>
  <si>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</si>
  <si>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</si>
  <si>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</si>
  <si>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</si>
  <si>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</si>
  <si>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</si>
  <si>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</si>
  <si>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</si>
  <si>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</si>
  <si>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</si>
  <si>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</si>
  <si>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</si>
  <si>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</si>
  <si>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</si>
  <si>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</si>
  <si>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</si>
  <si>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</si>
  <si>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</si>
  <si>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</si>
  <si>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</si>
  <si>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</si>
  <si>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</si>
  <si>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</si>
  <si>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</si>
  <si>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</si>
  <si>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</si>
  <si>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</si>
  <si>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</si>
  <si>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</si>
  <si>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</si>
  <si>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</si>
  <si>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</si>
  <si>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</si>
  <si>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</si>
  <si>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</si>
  <si>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</si>
  <si>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</si>
  <si>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</si>
  <si>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</si>
  <si>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</si>
  <si>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</si>
  <si>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</si>
  <si>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</si>
  <si>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</si>
  <si>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</si>
  <si>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</si>
  <si>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</si>
  <si>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</si>
  <si>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</si>
  <si>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</si>
  <si>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</si>
  <si>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</si>
  <si>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PCM-20251125-00000137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</si>
  <si>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</si>
  <si>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</si>
  <si>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</si>
  <si>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</si>
  <si>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</si>
  <si>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</si>
  <si>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</si>
  <si>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</si>
  <si>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</si>
  <si>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</si>
  <si>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</si>
  <si>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</si>
  <si>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</si>
  <si>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</si>
  <si>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</si>
  <si>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</si>
  <si>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</si>
  <si>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</si>
  <si>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</si>
  <si>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</si>
  <si>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</si>
  <si>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</si>
  <si>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</si>
  <si>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</si>
  <si>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</si>
  <si>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</si>
  <si>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</si>
  <si>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</si>
  <si>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</si>
  <si>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</si>
  <si>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</si>
  <si>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</si>
  <si>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</si>
  <si>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</si>
  <si>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</si>
  <si>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</si>
  <si>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</si>
  <si>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</si>
  <si>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</si>
  <si>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</si>
  <si>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</si>
  <si>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</si>
  <si>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</si>
  <si>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</si>
  <si>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</si>
  <si>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</si>
  <si>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</si>
  <si>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</si>
  <si>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</si>
  <si>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</si>
  <si>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</si>
  <si>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</si>
  <si>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</si>
  <si>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</si>
  <si>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</si>
  <si>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</si>
  <si>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</si>
  <si>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</si>
  <si>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</si>
  <si>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</si>
  <si>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</si>
  <si>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</si>
  <si>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</si>
  <si>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</si>
  <si>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</si>
  <si>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</si>
  <si>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</si>
  <si>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</si>
  <si>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</si>
  <si>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</si>
  <si>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</si>
  <si>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</si>
  <si>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</si>
  <si>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</si>
  <si>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</si>
  <si>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</si>
  <si>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</si>
  <si>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</si>
  <si>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</si>
  <si>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</si>
  <si>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</si>
  <si>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</si>
  <si>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</si>
  <si>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</si>
  <si>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</si>
  <si>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</si>
  <si>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</si>
  <si>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</si>
  <si>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&amp; SCECO team connecting their PG</t>
  </si>
  <si>
    <t>PCM-20251125-00000089</t>
  </si>
  <si>
    <t>ETA 20 min</t>
  </si>
  <si>
    <t>Waiting PCM</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</si>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</sst>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3" totalsRowShown="0" headerRowDxfId="157" dataDxfId="156" headerRowBorderDxfId="154" tableBorderDxfId="155" totalsRowBorderDxfId="153">
  <autoFilter ref="A1:CJ1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323.1641546296305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0.35558981481881347</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4.4062037035473622E-2</v>
      </c>
      <c r="H4" s="131">
        <v>45986.063356481478</v>
      </c>
      <c r="I4" s="129" t="str">
        <f>IFERROR(VLOOKUP(D4,DB!A:F,6,0),"")</f>
        <v>SCECO</v>
      </c>
      <c r="J4" s="129" t="str">
        <f>IFERROR(VLOOKUP(D4,DB!A:G,7,0),"")</f>
        <v>Weak</v>
      </c>
      <c r="K4" s="133" t="s">
        <v>39026</v>
      </c>
      <c r="L4" s="134" t="str">
        <f>IFERROR(VLOOKUP(D4,DB!A:I,9,0),"")</f>
        <v>Latis</v>
      </c>
    </row>
    <row r="5" spans="1:15" ht="15" customHeight="1">
      <c r="A5" s="154" t="s">
        <v>39027</v>
      </c>
      <c r="B5" s="129" t="str">
        <f>IFERROR(VLOOKUP(D5,DB!A:K,11,0),"")</f>
        <v>R1</v>
      </c>
      <c r="C5" s="129">
        <v>1</v>
      </c>
      <c r="D5" s="127" t="s">
        <v>13230</v>
      </c>
      <c r="E5" s="130" t="s">
        <v>39021</v>
      </c>
      <c r="F5" s="131">
        <v>45986.089583333334</v>
      </c>
      <c r="G5" s="132">
        <f ca="1">IFERROR(NOW()-F5,"-")</f>
        <v>2.2997222222329583E-2</v>
      </c>
      <c r="H5" s="131">
        <v>45986.085034722222</v>
      </c>
      <c r="I5" s="129" t="str">
        <f>IFERROR(VLOOKUP(D5,DB!A:F,6,0),"")</f>
        <v>SCECO</v>
      </c>
      <c r="J5" s="129" t="str">
        <f>IFERROR(VLOOKUP(D5,DB!A:G,7,0),"")</f>
        <v>Dead</v>
      </c>
      <c r="K5" s="133" t="s">
        <v>39028</v>
      </c>
      <c r="L5" s="134" t="str">
        <f>IFERROR(VLOOKUP(D5,DB!A:I,9,0),"")</f>
        <v>Latis</v>
      </c>
    </row>
    <row r="6" spans="1:15" ht="15" customHeight="1">
      <c r="A6" s="128"/>
      <c r="B6" s="129" t="str">
        <f>IFERROR(VLOOKUP(D6,DB!A:K,11,0),"")</f>
        <v/>
      </c>
      <c r="C6" s="129"/>
      <c r="D6" s="127"/>
      <c r="E6" s="130"/>
      <c r="F6" s="131"/>
      <c r="G6" s="132">
        <f ca="1">IFERROR(NOW()-F6,"-")</f>
        <v>45986.112580555557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45986.112580555557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45986.112580555557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45986.112580555557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45986.112580555557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45986.112580555557</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45986.112580555557</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45986.112580555557</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45986.112580555557</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45986.112580555557</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45986.112580555557</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45986.112580555557</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45986.112580555557</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45986.112580555557</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45986.112580555557</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45986.112580555557</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45986.112580555557</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45986.112580555557</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45986.112580555557</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45986.112580555557</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45986.112580555557</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45986.112580555557</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45986.112580555557</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45986.112580555557</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45986.112580555557</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45986.112580555557</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45986.112580555557</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45986.112580555557</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45986.112580555557</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45986.112580555557</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45986.112580555557</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45986.112580555557</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45986.112580555557</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45986.112580555557</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45986.112580555557</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45986.112580555557</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45986.112580555557</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45986.112580555557</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45986.112580555557</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45986.112580555557</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45986.112580555557</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45986.112580555557</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45986.112580555557</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45986.112580555557</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45986.112580555557</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45986.112580555557</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45986.112580555557</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45986.112580555557</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45986.112580555557</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45986.112580555557</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45986.112580555557</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45986.112580555557</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45986.112580555557</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45986.112580555557</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45986.112580555557</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45986.112580555557</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45986.112580555557</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45986.112580555557</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45986.112580555557</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45986.112580555557</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45986.112580555557</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45986.112580555557</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B582958C-C0EE-410D-98F2-3AE1750A007F}"/>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3"/>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161.11274259259517</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1.7251615740751731</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0.24954814815282589</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27054</v>
      </c>
      <c r="E6" s="102" t="s">
        <v>39021</v>
      </c>
      <c r="F6" s="103">
        <v>45985.936921296299</v>
      </c>
      <c r="G6" s="104">
        <f ca="1">IFERROR(NOW()-F6,"-")</f>
        <v>0.17565925925737247</v>
      </c>
      <c r="H6" s="103">
        <v>45985.924108796295</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2</v>
      </c>
      <c r="D7" s="18" t="s">
        <v>11945</v>
      </c>
      <c r="E7" s="102" t="s">
        <v>39106</v>
      </c>
      <c r="F7" s="103">
        <v>45986.066678240742</v>
      </c>
      <c r="G7" s="104">
        <f ca="1">IFERROR(NOW()-F7,"-")</f>
        <v>4.5902314814156853E-2</v>
      </c>
      <c r="H7" s="103">
        <v>45986.058287037034</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39119</v>
      </c>
      <c r="B8" s="18" t="str">
        <f>IFERROR(VLOOKUP(D8,DB!A:K,11,0),"")</f>
        <v>R2</v>
      </c>
      <c r="C8" s="18">
        <v>1</v>
      </c>
      <c r="D8" s="18" t="s">
        <v>22242</v>
      </c>
      <c r="E8" s="102"/>
      <c r="F8" s="103"/>
      <c r="G8" s="104">
        <f ca="1">IFERROR(NOW()-F9,"-")</f>
        <v>45986.112580555557</v>
      </c>
      <c r="H8" s="103">
        <v>45986.060659722221</v>
      </c>
      <c r="I8" s="18" t="str">
        <f>IFERROR(VLOOKUP(D8,DB!A:F,6,0),"")</f>
        <v>Power cube</v>
      </c>
      <c r="J8" s="18" t="str">
        <f>IFERROR(VLOOKUP(D8,DB!A:G,7,0),"")</f>
        <v>Good+No BB Design</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t="str">
        <f ca="1">IFERROR(NOW()-#REF!,"-")</f>
        <v>-</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45986.112580555557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45986.112580555557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45986.112580555557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45986.112580555557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45986.112580555557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45986.112580555557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45986.112580555557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45986.112580555557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45986.112580555557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45986.112580555557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45986.112580555557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45986.112580555557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45986.112580555557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45986.112580555557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45986.112580555557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45986.112580555557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45986.112580555557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45986.112580555557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45986.112580555557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45986.112580555557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45986.112580555557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45986.112580555557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45986.112580555557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45986.112580555557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45986.112580555557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45986.112580555557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45986.112580555557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45986.112580555557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45986.112580555557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45986.112580555557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45986.112580555557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45986.112580555557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45986.112580555557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45986.112580555557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45986.112580555557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45986.112580555557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45986.112580555557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45986.112580555557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45986.112580555557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45986.112580555557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45986.112580555557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45986.112580555557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45986.112580555557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45986.112580555557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45986.112580555557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45986.112580555557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45986.112580555557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45986.112580555557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45986.112580555557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45986.112580555557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45986.112580555557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45986.112580555557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45986.112580555557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45986.112580555557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45986.112580555557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45986.112580555557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45986.112580555557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45986.112580555557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45986.112580555557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45986.112580555557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45986.112580555557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45986.112580555557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45986.112580555557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45986.112580555557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45986.112580555557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45986.112580555557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45986.112580555557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45986.112580555557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45986.112580555557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45986.112580555557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45986.112580555557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45986.112580555557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45986.112580555557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45986.112580555557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45986.112580555557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45986.112580555557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45986.112580555557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45986.112580555557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45986.112580555557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45986.112580555557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45986.112580555557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45986.112580555557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45986.112580555557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45986.112580555557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45986.112580555557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45986.112580555557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45986.112580555557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45986.112580555557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45986.112580555557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45986.112580555557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45986.112580555557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45986.112580555557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45986.112580555557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45986.112580555557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45986.112580555557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45986.112580555557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45986.112580555557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45986.112580555557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45986.112580555557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45986.112580555557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45986.112580555557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45986.112580555557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45986.112580555557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45986.112580555557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45986.112580555557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45986.112580555557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45986.112580555557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45986.112580555557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45986.112580555557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45986.112580555557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45986.112580555557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45986.112580555557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45986.112580555557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45986.112580555557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45986.112580555557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45986.112580555557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45986.112580555557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45986.112580555557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45986.112580555557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45986.112580555557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45986.112580555557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45986.112580555557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45986.112580555557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45986.112580555557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sheetData>
  <dataValidations count="2">
    <dataValidation allowBlank="1" showInputMessage="1" showErrorMessage="1" sqref="E1" xr:uid="{4D935161-CDD3-4592-B877-3FB59C99E142}"/>
    <dataValidation type="list" allowBlank="1" showInputMessage="1" showErrorMessage="1" sqref="E3:E1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45986.112580555557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45986.112580555557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45986.112580555557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45986.112580555557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45986.112580555557</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45986.112580555557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45986.112580555557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45986.112580555557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45986.112580555557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45986.112580555557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45986.112580555557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45986.112580555557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45986.112580555557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45986.112580555557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45986.112580555557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45986.112580555557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45986.112580555557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45986.112580555557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45986.112580555557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45986.112580555557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45986.112580555557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45986.112580555557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45986.112580555557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45986.112580555557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45986.112580555557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45986.112580555557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45986.112580555557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45986.112580555557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45986.112580555557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45986.112580555557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45986.112580555557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45986.112580555557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45986.112580555557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45986.112580555557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45986.112580555557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45986.112580555557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45986.112580555557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45986.112580555557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45986.112580555557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45986.112580555557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45986.112580555557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45986.112580555557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45986.112580555557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45986.112580555557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45986.112580555557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45986.112580555557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45986.112580555557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45986.112580555557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45986.112580555557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45986.112580555557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45986.112580555557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45986.112580555557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45986.112580555557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45986.112580555557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45986.112580555557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45986.112580555557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45986.112580555557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45986.112580555557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45986.112580555557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45986.112580555557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45986.112580555557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45986.112580555557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45986.112580555557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45986.112580555557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45986.112580555557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45986.112580555557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45986.112580555557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45986.112580555557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45986.112580555557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45986.112580555557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45986.112580555557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45986.112580555557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45986.112580555557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45986.112580555557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45986.112580555557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45986.112580555557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45986.112580555557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45986.112580555557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45986.112580555557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45986.112580555557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45986.112580555557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45986.112580555557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45986.112580555557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45986.112580555557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45986.112580555557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45986.112580555557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45986.112580555557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45986.112580555557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45986.112580555557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45986.112580555557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45986.112580555557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45986.112580555557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45986.112580555557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45986.112580555557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45986.112580555557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45986.112580555557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45986.112580555557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45986.112580555557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45986.112580555557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45986.112580555557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45986.112580555557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45986.112580555557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45986.112580555557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45986.112580555557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45986.112580555557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45986.112580555557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45986.112580555557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45986.112580555557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45986.112580555557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45986.112580555557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45986.112580555557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45986.112580555557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45986.112580555557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45986.112580555557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45986.112580555557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45986.112580555557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45986.112580555557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45986.112580555557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45986.112580555557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45986.112580555557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45986.112580555557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45986.112580555557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45986.112580555557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45986.112580555557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45986.112580555557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45986.112580555557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45986.112580555557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45986.112580555557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45986.112580555557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45986.112580555557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45986.112580555557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45986.112580555557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45986.112580555557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45986.112580555557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45986.112580555557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45986.112580555557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45986.112580555557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45986.112580555557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45986.112580555557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45986.112580555557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45986.112580555557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45986.112580555557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45986.112580555557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45986.112580555557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45986.112580555557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45986.112580555557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45986.112580555557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45986.112580555557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45986.112580555557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45986.112580555557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45986.112580555557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45986.112580555557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45986.112580555557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45986.112580555557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45986.112580555557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45986.112580555557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45986.112580555557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45986.112580555557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45986.112580555557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45986.112580555557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45986.112580555557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45986.112580555557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45986.112580555557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45986.112580555557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45986.112580555557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45986.112580555557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45986.112580555557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45986.112580555557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45986.112580555557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45986.112580555557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45986.112580555557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45986.112580555557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45986.112580555557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45986.112580555557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45986.112580555557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45986.112580555557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45986.112580555557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45986.112580555557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45986.112580555557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45986.112580555557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45986.112580555557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45986.112580555557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45986.112580555557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45986.112580555557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45986.112580555557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45986.112580555557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45986.112580555557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45986.112580555557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45986.112580555557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45986.112580555557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45986.112580555557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45986.112580555557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45986.112580555557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45986.112580555557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45986.112580555557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45986.112580555557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45986.112580555557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45986.112580555557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45986.112580555557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45986.112580555557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45986.112580555557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45986.112580555557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45986.112580555557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45986.112580555557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45986.112580555557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45986.112580555557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45986.112580555557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45986.112580555557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45986.112580555557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45986.112580555557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45986.112580555557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45986.112580555557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45986.112580555557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45986.112580555557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45986.112580555557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45986.112580555557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45986.112580555557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45986.112580555557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45986.112580555557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45986.112580555557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45986.112580555557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45986.112580555557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45986.112580555557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45986.112580555557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45986.112580555557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45986.112580555557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45986.112580555557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45986.112580555557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45986.112580555557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45986.112580555557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45986.112580555557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45986.112580555557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45986.112580555557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45986.112580555557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45986.112580555557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45986.112580555557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45986.112580555557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45986.112580555557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45986.112580555557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45986.112580555557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45986.112580555557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45986.112580555557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45986.112580555557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45986.112580555557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45986.112580555557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45986.112580555557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45986.112580555557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45986.112580555557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45986.112580555557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45986.112580555557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45986.112580555557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45986.112580555557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45986.112580555557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45986.112580555557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45986.112580555557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45986.112580555557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45986.112580555557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45986.112580555557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45986.112580555557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45986.112580555557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45986.112580555557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45986.112580555557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45986.112580555557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45986.112580555557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45986.112580555557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45986.112580555557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45986.112580555557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45986.112580555557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45986.112580555557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45986.112580555557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45986.112580555557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45986.112580555557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45986.112580555557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45986.112580555557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45986.112580555557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45986.112580555557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45986.112580555557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45986.112580555557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45986.112580555557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45986.112580555557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45986.112580555557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45986.112580555557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45986.112580555557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45986.112580555557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45986.112580555557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45986.112580555557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45986.112580555557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45986.112580555557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45986.112580555557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45986.112580555557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45986.112580555557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45986.112580555557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45986.112580555557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45986.112580555557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45986.112580555557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45986.112580555557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45986.112580555557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45986.112580555557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45986.112580555557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45986.112580555557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45986.112580555557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45986.112580555557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45986.112580555557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45986.112580555557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45986.112580555557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45986.112580555557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45986.112580555557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45986.112580555557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45986.112580555557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45986.112580555557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45986.112580555557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45986.112580555557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45986.112580555557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45986.112580555557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45986.112580555557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45986.112580555557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45986.112580555557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45986.112580555557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45986.112580555557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45986.112580555557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45986.112580555557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45986.112580555557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45986.112580555557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45986.112580555557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45986.112580555557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45986.112580555557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45986.112580555557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45986.112580555557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45986.112580555557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45986.112580555557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45986.112580555557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45986.112580555557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45986.112580555557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45986.112580555557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45986.112580555557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45986.112580555557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45986.112580555557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45986.112580555557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45986.112580555557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45986.112580555557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45986.112580555557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45986.112580555557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45986.112580555557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45986.112580555557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45986.112580555557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45986.112580555557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45986.112580555557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45986.112580555557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45986.112580555557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45986.112580555557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45986.112580555557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45986.112580555557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45986.112580555557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45986.112580555557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45986.112580555557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45986.112580555557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45986.112580555557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45986.112580555557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45986.112580555557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45986.112580555557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45986.112580555557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45986.112580555557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45986.112580555557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45986.112580555557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45986.112580555557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45986.112580555557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45986.112580555557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45986.112580555557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45986.112580555557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45986.112580555557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45986.112580555557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45986.112580555557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45986.112580555557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45986.112580555557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45986.112580555557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45986.112580555557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45986.112580555557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45986.112580555557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45986.112580555557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45986.112580555557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45986.112580555557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45986.112580555557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45986.112580555557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45986.112580555557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45986.112580555557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45986.112580555557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45986.112580555557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45986.112580555557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45986.112580555557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45986.112580555557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45986.112580555557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45986.112580555557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45986.112580555557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45986.112580555557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45986.112580555557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45986.112580555557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45986.112580555557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45986.112580555557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45986.112580555557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45986.112580555557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45986.112580555557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45986.112580555557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45986.112580555557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45986.112580555557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45986.112580555557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45986.112580555557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45986.112580555557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45986.112580555557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45986.112580555557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45986.112580555557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45986.112580555557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45986.112580555557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45986.112580555557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45986.112580555557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45986.112580555557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45986.112580555557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45986.112580555557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45986.112580555557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45986.112580555557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45986.112580555557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45986.112580555557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45986.112580555557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45986.112580555557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45986.112580555557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45986.112580555557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45986.112580555557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45986.112580555557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45986.112580555557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45986.112580555557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45986.112580555557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45986.112580555557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45986.112580555557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45986.112580555557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45986.112580555557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45986.112580555557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45986.112580555557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45986.112580555557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45986.112580555557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45986.112580555557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45986.112580555557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45986.112580555557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45986.112580555557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45986.112580555557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45986.112580555557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45986.112580555557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45986.112580555557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45986.112580555557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45986.112580555557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45986.112580555557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45986.112580555557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45986.112580555557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45986.112580555557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45986.112580555557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45986.112580555557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45986.112580555557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45986.112580555557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45986.112580555557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45986.112580555557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45986.112580555557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45986.112580555557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45986.112580555557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45986.112580555557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45986.112580555557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45986.112580555557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45986.112580555557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45986.112580555557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45986.112580555557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45986.112580555557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45986.112580555557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45986.112580555557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45986.112580555557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45986.112580555557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45986.112580555557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45986.112580555557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45986.112580555557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45986.112580555557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45986.112580555557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45986.112580555557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45986.112580555557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45986.112580555557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45986.112580555557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45986.112580555557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45986.112580555557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45986.112580555557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45986.112580555557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45986.112580555557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45986.112580555557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45986.112580555557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45986.112580555557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45986.112580555557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45986.112580555557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45986.112580555557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45986.112580555557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45986.112580555557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45986.112580555557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45986.112580555557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45986.112580555557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45986.112580555557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45986.112580555557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45986.112580555557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45986.112580555557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45986.112580555557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45986.112580555557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45986.112580555557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45986.112580555557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45986.112580555557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45986.112580555557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45986.112580555557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45986.112580555557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45986.112580555557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45986.112580555557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45986.112580555557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45986.112580555557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45986.112580555557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45986.112580555557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45986.112580555557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45986.112580555557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45986.112580555557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45986.112580555557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45986.112580555557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45986.112580555557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45986.112580555557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45986.112580555557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45986.112580555557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45986.112580555557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45986.112580555557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45986.112580555557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45986.112580555557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45986.112580555557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45986.112580555557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45986.112580555557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45986.112580555557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45986.112580555557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45986.112580555557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45986.112580555557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45986.112580555557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45986.112580555557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45986.112580555557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45986.112580555557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45986.112580555557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45986.112580555557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45986.112580555557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45986.112580555557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45986.112580555557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45986.112580555557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45986.112580555557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45986.112580555557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45986.112580555557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45986.112580555557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45986.112580555557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45986.112580555557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45986.112580555557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45986.112580555557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45986.112580555557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45986.112580555557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45986.112580555557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45986.112580555557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45986.112580555557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45986.112580555557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45986.112580555557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45986.112580555557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45986.112580555557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45986.112580555557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45986.112580555557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45986.112580555557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45986.112580555557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45986.112580555557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45986.112580555557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45986.112580555557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45986.112580555557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45986.112580555557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45986.112580555557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45986.112580555557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45986.112580555557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45986.112580555557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45986.112580555557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45986.112580555557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45986.112580555557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45986.112580555557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45986.112580555557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45986.112580555557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45986.112580555557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45986.112580555557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45986.112580555557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45986.112580555557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45986.112580555557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45986.112580555557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45986.112580555557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45986.112580555557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45986.112580555557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45986.112580555557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45986.112580555557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45986.112580555557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45986.112580555557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45986.112580555557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45986.112580555557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45986.112580555557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45986.112580555557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45986.112580555557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45986.112580555557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45986.112580555557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45986.112580555557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45986.112580555557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45986.112580555557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45986.112580555557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45986.112580555557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45986.112580555557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45986.112580555557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45986.112580555557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45986.112580555557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45986.112580555557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45986.112580555557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45986.112580555557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45986.112580555557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45986.112580555557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45986.112580555557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45986.112580555557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45986.112580555557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45986.112580555557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45986.112580555557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45986.112580555557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45986.112580555557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45986.112580555557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45986.112580555557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45986.112580555557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45986.112580555557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45986.112580555557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45986.112580555557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45986.112580555557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45986.112580555557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45986.112580555557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45986.112580555557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45986.112580555557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45986.112580555557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45986.112580555557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45986.112580555557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45986.112580555557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45986.112580555557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45986.112580555557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45986.112580555557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45986.112580555557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45986.112580555557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45986.112580555557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45986.112580555557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45986.112580555557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45986.112580555557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45986.112580555557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45986.112580555557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45986.112580555557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45986.112580555557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45986.112580555557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45986.112580555557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45986.112580555557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45986.112580555557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45986.112580555557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45986.112580555557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45986.112580555557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45986.112580555557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45986.112580555557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45986.112580555557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45986.112580555557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45986.112580555557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45986.112580555557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45986.112580555557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45986.112580555557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45986.112580555557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45986.112580555557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45986.112580555557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45986.112580555557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45986.112580555557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45986.112580555557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45986.112580555557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45986.112580555557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45986.112580555557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45986.112580555557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45986.112580555557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45986.112580555557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45986.112580555557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45986.112580555557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45986.112580555557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45986.112580555557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45986.112580555557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45986.112580555557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45986.112580555557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45986.112580555557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45986.112580555557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45986.112580555557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45986.112580555557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45986.112580555557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45986.112580555557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45986.112580555557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45986.112580555557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45986.112580555557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45986.112580555557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45986.112580555557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45986.112580555557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45986.112580555557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45986.112580555557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45986.112580555557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45986.112580555557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45986.112580555557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45986.112580555557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45986.112580555557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45986.112580555557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45986.112580555557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45986.112580555557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45986.112580555557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45986.112580555557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45986.112580555557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45986.112580555557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45986.112580555557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45986.112580555557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45986.112580555557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45986.112580555557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45986.112580555557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45986.112580555557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45986.112580555557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45986.112580555557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45986.112580555557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45986.112580555557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45986.112580555557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45986.112580555557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45986.112580555557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45986.112580555557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45986.112580555557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45986.112580555557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45986.112580555557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45986.112580555557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45986.112580555557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45986.112580555557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45986.112580555557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45986.112580555557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45986.112580555557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45986.112580555557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45986.112580555557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45986.112580555557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45986.112580555557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45986.112580555557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45986.112580555557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45986.112580555557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45986.112580555557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45986.112580555557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45986.112580555557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45986.112580555557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45986.112580555557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45986.112580555557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45986.112580555557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45986.112580555557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45986.112580555557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45986.112580555557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45986.112580555557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45986.112580555557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45986.112580555557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45986.112580555557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45986.112580555557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45986.112580555557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45986.112580555557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45986.112580555557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45986.112580555557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45986.112580555557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45986.112580555557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45986.112580555557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45986.112580555557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45986.112580555557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45986.112580555557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45986.112580555557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45986.112580555557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45986.112580555557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45986.112580555557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45986.112580555557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45986.112580555557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45986.112580555557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45986.112580555557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45986.112580555557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45986.112580555557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45986.112580555557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45986.112580555557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45986.112580555557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45986.112580555557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45986.112580555557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45986.112580555557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45986.112580555557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45986.112580555557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45986.112580555557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45986.112580555557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45986.112580555557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45986.112580555557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45986.112580555557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45986.112580555557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45986.112580555557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45986.112580555557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45986.112580555557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45986.112580555557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45986.112580555557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45986.112580555557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45986.112580555557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45986.112580555557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45986.112580555557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45986.112580555557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45986.112580555557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45986.112580555557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45986.112580555557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45986.112580555557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45986.112580555557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45986.112580555557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45986.112580555557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45986.112580555557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45986.112580555557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45986.112580555557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45986.112580555557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45986.112580555557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45986.112580555557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45986.112580555557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45986.112580555557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45986.112580555557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45986.112580555557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45986.112580555557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45986.112580555557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45986.112580555557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45986.112580555557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45986.112580555557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45986.112580555557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45986.112580555557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45986.112580555557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45986.112580555557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45986.112580555557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45986.112580555557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45986.112580555557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45986.112580555557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45986.112580555557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45986.112580555557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45986.112580555557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45986.112580555557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45986.112580787034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45986.112580787034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45986.112580787034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45986.112580787034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45986.112580787034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45986.112580787034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45986.112580787034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45986.112580787034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45986.112580787034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45986.112580787034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45986.112580787034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45986.112580787034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45986.112580787034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45986.112580787034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45986.112580787034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45986.112580787034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45986.112580787034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45986.112580787034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45986.112580787034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45986.112580787034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45986.112580787034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45986.112580787034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45986.112580787034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45986.112580787034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45986.112580787034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45986.112580787034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45986.112580787034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45986.112580787034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45986.112580787034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45986.112580787034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45986.112580787034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45986.112580787034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45986.112580787034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45986.112580787034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45986.112580787034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45986.112580787034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45986.112580787034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45986.112580787034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45986.112580787034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45986.112580787034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45986.112580787034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45986.112580787034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45986.112580787034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45986.112580787034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45986.112580787034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45986.112580787034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45986.112580787034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45986.112580787034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45986.112580787034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45986.112580787034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45986.112580787034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45986.112580787034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45986.112580787034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45986.112580787034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45986.112580787034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45986.112580787034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45986.112580787034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45986.112580787034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45986.112580787034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45986.112580787034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45986.112580787034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45986.112580787034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45986.112580787034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45986.112580787034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45986.112580787034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45986.112580787034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45986.112580787034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45986.112580787034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45986.112580787034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45986.112580787034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45986.112580787034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45986.112580787034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45986.112580787034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45986.112580787034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45986.112580787034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45986.112580787034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45986.112580787034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45986.112580787034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45986.112580787034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45986.112580787034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45986.112580787034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45986.112580787034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45986.112580787034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45986.112580787034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45986.112580787034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45986.112580787034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45986.112580787034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45986.112580787034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45986.112580787034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45986.112580787034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45986.112580787034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45986.112580787034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45986.112580787034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45986.112580787034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45986.112580787034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45986.112580787034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45986.112580787034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45986.112580787034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45986.112580787034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45986.112580787034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45986.112580787034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45986.112580787034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45986.112580787034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45986.112580787034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45986.112580787034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45986.112580787034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45986.112580787034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45986.112580787034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45986.112580787034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45986.112580787034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45986.112580787034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45986.112580787034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45986.112580787034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45986.112580787034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45986.112580787034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45986.112580787034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45986.112580787034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45986.112580787034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45986.112580787034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45986.112580787034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45986.112580787034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45986.112580787034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45986.112580787034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45986.112580787034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45986.112580787034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45986.112580787034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282.63186296296044</v>
      </c>
      <c r="H2" s="95">
        <v>45703.474768518521</v>
      </c>
      <c r="I2" s="95" t="str">
        <f>IFERROR(VLOOKUP(D2,DB!A:F,6,0),"")</f>
        <v>SCECO</v>
      </c>
      <c r="J2" s="95" t="str">
        <f>IFERROR(VLOOKUP(D2,DB!A:G,7,0),"")</f>
        <v>Dead</v>
      </c>
      <c r="K2" s="97" t="s">
        <v>39122</v>
      </c>
      <c r="L2" s="91" t="str">
        <f>IFERROR(VLOOKUP(D2,DB!A:I,9,0),"")</f>
        <v>Latis</v>
      </c>
    </row>
    <row r="3" spans="1:16" ht="15" customHeight="1">
      <c r="A3" s="113" t="s">
        <v>39123</v>
      </c>
      <c r="B3" s="113" t="str">
        <f>IFERROR(VLOOKUP(D3,DB!A:K,11,0),"")</f>
        <v>R4</v>
      </c>
      <c r="C3" s="93">
        <v>3</v>
      </c>
      <c r="D3" s="91" t="s">
        <v>38898</v>
      </c>
      <c r="E3" s="94" t="s">
        <v>39021</v>
      </c>
      <c r="F3" s="95">
        <v>45985.826608796298</v>
      </c>
      <c r="G3" s="96">
        <f t="shared" ref="G3:G4" ca="1" si="0">IFERROR(NOW()-F3,"")</f>
        <v>0.28597175925824558</v>
      </c>
      <c r="H3" s="95">
        <v>45985.805798611109</v>
      </c>
      <c r="I3" s="113" t="str">
        <f>IFERROR(VLOOKUP(D3,DB!A:F,6,0),"")</f>
        <v>Generator-SG</v>
      </c>
      <c r="J3" s="113" t="str">
        <f>IFERROR(VLOOKUP(D3,DB!A:G,7,0),"")</f>
        <v>Dead</v>
      </c>
      <c r="K3" s="97" t="s">
        <v>39124</v>
      </c>
      <c r="L3" s="91" t="str">
        <f>IFERROR(VLOOKUP(D3,DB!A:I,9,0),"")</f>
        <v>Latis</v>
      </c>
    </row>
    <row r="4" spans="1:16" ht="15" customHeight="1">
      <c r="A4" s="113" t="s">
        <v>39125</v>
      </c>
      <c r="B4" s="113" t="str">
        <f>IFERROR(VLOOKUP(D4,DB!A:K,11,0),"")</f>
        <v>R4</v>
      </c>
      <c r="C4" s="93">
        <v>1</v>
      </c>
      <c r="D4" s="91" t="s">
        <v>36088</v>
      </c>
      <c r="E4" s="94" t="s">
        <v>39021</v>
      </c>
      <c r="F4" s="95"/>
      <c r="G4" s="96">
        <f t="shared" ca="1" si="0"/>
        <v>45986.112580555557</v>
      </c>
      <c r="H4" s="95">
        <v>45986.018564814818</v>
      </c>
      <c r="I4" s="113" t="str">
        <f>IFERROR(VLOOKUP(D4,DB!A:F,6,0),"")</f>
        <v>Generator-SG</v>
      </c>
      <c r="J4" s="113" t="str">
        <f>IFERROR(VLOOKUP(D4,DB!A:G,7,0),"")</f>
        <v>No BB Shifted</v>
      </c>
      <c r="K4" s="97" t="s">
        <v>39124</v>
      </c>
      <c r="L4" s="91" t="str">
        <f>IFERROR(VLOOKUP(D4,DB!A:I,9,0),"")</f>
        <v>Latis</v>
      </c>
    </row>
    <row r="5" spans="1:16" ht="15" customHeight="1">
      <c r="A5" s="113"/>
      <c r="B5" s="113" t="str">
        <f>IFERROR(VLOOKUP(D5,DB!A:K,11,0),"")</f>
        <v/>
      </c>
      <c r="C5" s="93"/>
      <c r="D5" s="91"/>
      <c r="E5" s="94"/>
      <c r="F5" s="95"/>
      <c r="G5" s="96">
        <f t="shared" ref="G5:G68" ca="1" si="1">IFERROR(NOW()-F5,"")</f>
        <v>45986.112580555557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45986.112580555557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45986.112580555557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45986.112580555557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45986.112580555557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45986.112580555557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45986.112580555557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45986.112580555557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45986.112580555557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45986.112580555557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45986.112580555557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45986.112580555557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45986.112580555557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45986.112580555557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45986.112580555557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45986.112580555557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45986.112580555557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45986.112580555557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45986.112580555557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45986.112580555557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45986.112580555557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45986.112580555557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45986.112580555557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45986.112580555557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45986.112580555557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45986.112580555557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45986.112580555557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45986.112580555557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45986.112580555557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45986.112580555557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45986.112580555557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45986.112580555557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45986.112580555557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45986.112580555557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45986.112580555557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45986.112580555557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45986.112580555557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45986.112580555557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45986.112580555557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45986.112580555557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45986.112580555557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45986.112580555557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45986.112580555557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45986.112580555557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45986.112580555557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45986.112580555557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45986.112580555557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45986.112580555557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45986.112580555557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45986.112580555557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45986.112580555557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45986.112580555557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45986.112580555557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45986.112580555557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45986.112580555557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45986.112580555557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45986.112580555557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45986.112580555557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45986.112580555557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45986.112580555557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45986.112580555557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45986.112580555557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45986.112580555557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45986.112580555557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45986.112580555557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45986.112580555557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45986.112580555557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45986.112580555557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45986.112580555557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45986.112580555557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45986.112580555557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45986.112580555557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45986.112580555557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45986.112580555557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45986.112580555557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45986.112580555557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45986.112580555557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45986.112580555557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45986.112580555557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45986.112580555557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45986.112580555557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45986.112580555557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45986.112580555557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45986.112580555557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45986.112580555557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45986.112580555557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45986.112580555557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45986.112580555557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45986.112580555557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45986.112580555557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45986.112580555557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45986.112580555557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45986.112580555557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45986.112580555557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45986.112580555557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45986.112580555557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45986.112580555557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45986.112580555557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45986.112580555557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45986.112580555557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45986.112580555557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45986.112580555557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45986.112580555557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45986.112580555557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45986.112580555557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45986.112580555557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45986.112580555557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45986.112580555557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45986.112580555557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45986.112580555557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45986.112580555557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45986.112580555557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45986.112580555557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45986.112580555557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45986.112580555557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45986.112580555557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45986.112580555557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45986.112580555557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45986.112580555557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45986.112580555557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45986.112580555557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45986.112580555557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45986.112580555557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45986.112580555557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45986.112580555557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45986.112580555557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45986.112580555557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45986.112580555557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45986.112580555557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45986.112580555557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45986.112580555557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45986.112580555557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45986.112580555557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45986.112580555557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45986.112580555557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45986.112580555557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45986.112580555557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45986.112580555557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45986.112580555557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45986.112580555557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45986.112580555557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45986.112580555557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45986.112580555557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45986.112580555557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45986.112580555557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45986.112580555557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45986.112580555557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45986.112580555557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45986.112580555557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45986.112580555557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45986.112580555557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45986.112580555557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45986.112580555557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45986.112580555557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45986.112580555557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45986.112580555557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45986.112580555557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45986.112580555557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45986.112580555557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45986.112580555557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45986.112580555557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45986.112580555557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45986.112580555557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45986.112580555557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45986.112580555557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45986.112580555557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45986.112580555557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45986.112580555557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45986.112580555557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45986.112580555557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45986.112580555557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45986.112580555557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45986.112580555557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45986.112580555557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45986.112580555557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45986.112580555557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45986.112580555557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45986.112580555557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45986.112580555557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45986.112580555557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45986.112580555557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45986.112580555557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45986.112580555557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45986.112580555557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45986.112580555557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45986.112580555557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45986.112580555557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45986.112580555557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45986.112580555557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45986.112580555557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45986.112580555557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45986.112580555557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45986.112580555557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45986.112580555557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45986.112580555557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45986.112580555557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45986.112580555557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45986.112580555557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45986.112580555557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45986.112580555557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45986.112580555557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45986.112580555557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45986.112580555557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45986.112580555557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45986.112580555557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45986.112580555557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45986.112580555557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45986.112580555557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45986.112580555557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45986.112580555557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45986.112580555557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45986.112580555557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45986.112580555557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45986.112580555557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45986.112580555557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45986.112580555557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45986.112580555557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45986.112580555557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45986.112580555557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45986.112580555557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45986.112580555557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45986.112580555557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45986.112580555557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45986.112580555557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45986.112580555557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45986.112580555557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45986.112580555557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45986.112580555557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45986.112580555557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45986.112580555557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45986.112580555557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45986.112580555557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45986.112580555557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45986.112580555557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45986.112580555557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45986.112580555557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45986.112580555557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45986.112580555557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45986.112580555557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45986.112580555557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45986.112580555557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45986.112580555557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45986.112580555557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45986.112580555557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45986.112580555557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45986.112580555557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45986.112580555557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45986.112580555557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45986.112580555557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45986.112580555557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45986.112580555557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45986.112580555557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45986.112580555557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45986.112580555557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45986.112580555557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45986.112580555557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45986.112580555557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45986.112580555557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45986.112580555557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45986.112580555557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45986.112580555557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45986.112580555557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45986.112580555557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45986.112580555557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45986.112580555557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45986.112580555557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45986.112580555557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45986.112580555557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45986.112580555557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45986.112580555557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45986.112580555557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45986.112580555557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45986.112580555557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45986.112580555557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45986.112580555557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45986.112580555557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45986.112580555557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45986.112580555557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45986.112580555557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45986.112580555557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45986.112580555557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45986.112580555557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45986.112580555557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45986.112580555557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45986.112580555557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45986.112580555557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45986.112580555557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45986.112580555557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45986.112580555557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45986.112580555557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45986.112580555557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45986.112580555557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45986.112580555557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45986.112580555557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45986.112580555557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45986.112580555557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45986.112580555557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45986.112580555557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45986.112580555557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45986.112580555557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45986.112580555557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45986.112580555557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45986.112580555557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45986.112580555557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45986.112580555557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45986.112580555557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45986.112580555557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45986.112580555557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45986.112580555557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45986.112580555557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45986.112580555557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45986.112580555557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45986.112580555557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45986.112580555557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45986.112580555557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45986.112580555557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45986.112580555557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45986.112580555557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45986.112580555557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45986.112580555557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45986.112580555557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45986.112580555557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45986.112580555557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45986.112580555557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45986.112580555557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45986.112580555557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45986.112580555557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45986.112580555557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45986.112580555557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45986.112580555557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45986.112580555557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45986.112580555557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45986.112580555557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45986.112580555557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45986.112580555557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45986.112580555557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45986.112580555557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45986.112580555557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45986.112580555557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45986.112580555557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45986.112580555557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45986.112580555557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45986.112580555557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45986.112580555557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45986.112580555557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45986.112580555557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45986.112580555557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45986.112580555557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45986.112580555557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45986.112580555557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45986.112580555557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45986.112580555557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45986.112580555557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45986.112580555557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45986.112580555557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45986.112580555557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45986.112580555557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45986.112580555557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45986.112580555557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45986.112580555557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45986.112580555557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45986.112580555557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45986.112580555557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45986.112580555557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45986.112580555557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45986.112580555557</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39126</v>
      </c>
      <c r="B2" s="37" t="str">
        <f>IFERROR(VLOOKUP(D2,DB!A:K,11,0),"")</f>
        <v>R5</v>
      </c>
      <c r="C2" s="37">
        <v>3</v>
      </c>
      <c r="D2" s="106" t="s">
        <v>36011</v>
      </c>
      <c r="E2" s="37" t="s">
        <v>39021</v>
      </c>
      <c r="F2" s="38">
        <v>45891.832060185188</v>
      </c>
      <c r="G2" s="108">
        <f ca="1">IFERROR(NOW()-F2,"")</f>
        <v>94.280520370368322</v>
      </c>
      <c r="H2" s="38">
        <v>45891.790393518517</v>
      </c>
      <c r="I2" s="37" t="str">
        <f>IFERROR(VLOOKUP(D2,DB!A:F,6,0),"")</f>
        <v>Generator-SG</v>
      </c>
      <c r="J2" s="37" t="str">
        <f>IFERROR(VLOOKUP(D2,DB!A:G,7,0),"")</f>
        <v>Vandalized</v>
      </c>
      <c r="K2" s="37" t="s">
        <v>39127</v>
      </c>
      <c r="L2" s="37" t="str">
        <f>IFERROR(VLOOKUP(D2,DB!A:I,9,0),"")</f>
        <v>Latis</v>
      </c>
      <c r="M2" s="105"/>
    </row>
    <row r="3" spans="1:13" ht="30">
      <c r="A3" s="37" t="s">
        <v>39128</v>
      </c>
      <c r="B3" s="37" t="str">
        <f>IFERROR(VLOOKUP(D3,DB!A:K,11,0),"")</f>
        <v>R5</v>
      </c>
      <c r="C3" s="37">
        <v>1</v>
      </c>
      <c r="D3" s="37" t="s">
        <v>33268</v>
      </c>
      <c r="E3" s="37" t="s">
        <v>39106</v>
      </c>
      <c r="F3" s="38">
        <v>45926.188877314817</v>
      </c>
      <c r="G3" s="108">
        <f t="shared" ref="G3" ca="1" si="0">IFERROR(NOW()-F3,"")</f>
        <v>59.923703240739997</v>
      </c>
      <c r="H3" s="38">
        <v>45926.158159722225</v>
      </c>
      <c r="I3" s="37" t="str">
        <f>IFERROR(VLOOKUP(D3,DB!A:F,6,0),"")</f>
        <v>SCECO</v>
      </c>
      <c r="J3" s="37" t="str">
        <f>IFERROR(VLOOKUP(D3,DB!A:G,7,0),"")</f>
        <v>Good</v>
      </c>
      <c r="K3" s="37" t="s">
        <v>39129</v>
      </c>
      <c r="L3" s="37" t="str">
        <f>IFERROR(VLOOKUP(D3,DB!A:I,9,0),"")</f>
        <v>Latis</v>
      </c>
      <c r="M3" s="105"/>
    </row>
    <row r="4" spans="1:13" ht="48" customHeight="1">
      <c r="A4" s="109" t="s">
        <v>39130</v>
      </c>
      <c r="B4" s="109" t="str">
        <f>IFERROR(VLOOKUP(D4,DB!A:K,11,0),"")</f>
        <v>R5</v>
      </c>
      <c r="C4" s="109">
        <v>1</v>
      </c>
      <c r="D4" s="109" t="s">
        <v>34758</v>
      </c>
      <c r="E4" s="109" t="s">
        <v>39106</v>
      </c>
      <c r="F4" s="110">
        <v>45948.661111111112</v>
      </c>
      <c r="G4" s="111">
        <f t="shared" ref="G4" ca="1" si="1">IFERROR(NOW()-F4,"")</f>
        <v>37.451469444444228</v>
      </c>
      <c r="H4" s="110">
        <v>45948.661111111112</v>
      </c>
      <c r="I4" s="109" t="str">
        <f>IFERROR(VLOOKUP(D4,DB!A:F,6,0),"")</f>
        <v>SCECO</v>
      </c>
      <c r="J4" s="109" t="str">
        <f>IFERROR(VLOOKUP(D4,DB!A:G,7,0),"")</f>
        <v>Dead</v>
      </c>
      <c r="K4" s="109" t="s">
        <v>39131</v>
      </c>
      <c r="L4" s="109" t="str">
        <f>IFERROR(VLOOKUP(D4,DB!A:I,9,0),"")</f>
        <v>Latis</v>
      </c>
    </row>
    <row r="5" spans="1:13" ht="30.75">
      <c r="A5" s="109" t="s">
        <v>39132</v>
      </c>
      <c r="B5" s="109" t="str">
        <f>IFERROR(VLOOKUP(D5,DB!A:K,11,0),"")</f>
        <v>R5</v>
      </c>
      <c r="C5" s="109">
        <v>1</v>
      </c>
      <c r="D5" s="109" t="s">
        <v>36518</v>
      </c>
      <c r="E5" s="109" t="s">
        <v>39021</v>
      </c>
      <c r="F5" s="122">
        <v>45981.373298611114</v>
      </c>
      <c r="G5" s="111">
        <f ca="1">IFERROR(NOW()-F5,"")</f>
        <v>4.7392819444430643</v>
      </c>
      <c r="H5" s="122">
        <v>45981.360798611109</v>
      </c>
      <c r="I5" s="109" t="str">
        <f>IFERROR(VLOOKUP(D5,DB!A:F,6,0),"")</f>
        <v>SCECO</v>
      </c>
      <c r="J5" s="109" t="str">
        <f>IFERROR(VLOOKUP(D5,DB!A:G,7,0),"")</f>
        <v>Dead</v>
      </c>
      <c r="K5" s="109" t="s">
        <v>39133</v>
      </c>
      <c r="L5" s="109" t="str">
        <f>IFERROR(VLOOKUP(D5,DB!A:I,9,0),"")</f>
        <v>Latis</v>
      </c>
    </row>
    <row r="6" spans="1:13">
      <c r="A6" s="109"/>
      <c r="B6" s="109" t="str">
        <f>IFERROR(VLOOKUP(#REF!,DB!A:K,11,0),"")</f>
        <v/>
      </c>
      <c r="C6" s="109"/>
      <c r="D6" s="109"/>
      <c r="E6" s="109"/>
      <c r="F6" s="109"/>
      <c r="G6" s="111">
        <f ca="1">IFERROR(NOW()-F6,"")</f>
        <v>45986.112580555557</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45986.112580555557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45986.112580555557</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45986.112580555557</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45986.112580555557</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45986.112580555557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45986.112580555557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45986.112580555557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45986.112580555557</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45986.112580555557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45986.112580555557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45986.112580555557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45986.112580555557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45986.112580555557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45986.112580555557</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45986.112580555557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45986.112580555557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45986.112580555557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45986.112580555557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45986.112580555557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45986.112580555557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45986.112580555557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45986.112580555557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45986.112580555557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45986.112580555557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45986.112580555557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45986.112580555557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45986.112580555557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45986.112580555557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45986.112580555557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45986.112580555557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45986.112580555557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45986.112580555557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45986.112580555557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45986.112580555557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45986.112580555557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45986.112580555557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45986.112580555557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45986.112580555557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45986.112580555557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45986.112580555557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45986.112580555557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45986.112580555557</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39134</v>
      </c>
      <c r="B2" s="137" t="str">
        <f>IFERROR(VLOOKUP(D2,DB!A:K,11,0),"")</f>
        <v>R6</v>
      </c>
      <c r="C2" s="138">
        <v>1</v>
      </c>
      <c r="D2" s="137" t="s">
        <v>33863</v>
      </c>
      <c r="E2" s="109" t="s">
        <v>39021</v>
      </c>
      <c r="F2" s="139">
        <v>45986.055775462963</v>
      </c>
      <c r="G2" s="75">
        <f ca="1">IFERROR(NOW()-F2,"-")</f>
        <v>5.6805092594004236E-2</v>
      </c>
      <c r="H2" s="139">
        <v>45986.050127314818</v>
      </c>
      <c r="I2" s="137" t="str">
        <f>IFERROR(VLOOKUP(D2,DB!A:F,6,0),"")</f>
        <v>SCECO</v>
      </c>
      <c r="J2" s="137" t="str">
        <f>IFERROR(VLOOKUP(D2,DB!A:G,7,0),"")</f>
        <v>Dead</v>
      </c>
      <c r="K2" s="140" t="s">
        <v>39135</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45986.112580555557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45986.112580555557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45986.112580555557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45986.112580555557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45986.112580555557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45986.112580555557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45986.112580555557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45986.112580555557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45986.112580555557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45986.112580555557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45986.112580555557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45986.112580555557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45986.112580555557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45986.112580555557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45986.112580555557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45986.112580555557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45986.112580555557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45986.112580555557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45986.112580555557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45986.112580555557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45986.112580555557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45986.112580555557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45986.112580555557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45986.112580555557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45986.112580555557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45986.112580555557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45986.112580555557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45986.112580555557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45986.112580555557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45986.112580555557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45986.112580555557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45986.112580555557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45986.112580555557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45986.112580555557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45986.112580555557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45986.112580555557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45986.112580555557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45986.112580555557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45986.112580555557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45986.112580555557</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45986.112580555557</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45986.112580555557</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2025-11-24T23:44:04Z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