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8391" documentId="120_S{2AC9BD13-BADA-5192-A53E-5A8FF88502F6}" xr6:coauthVersionLast="47" xr6:coauthVersionMax="47" xr10:uidLastSave="{8A2BC81D-1C57-45CE-B491-FF5F91EC6711}"/>
  <bookViews>
    <workbookView xWindow="-120" yWindow="-120" windowWidth="38640" windowHeight="21120" firstSheet="1"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4" l="1"/>
  <c r="J3" i="4"/>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B215" i="1"/>
  <c r="G215" i="1"/>
  <c r="I215" i="1"/>
  <c r="J215" i="1"/>
  <c r="L215" i="1"/>
  <c r="B216" i="1"/>
  <c r="G216" i="1"/>
  <c r="I216" i="1"/>
  <c r="J216" i="1"/>
  <c r="L216" i="1"/>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L8" i="5"/>
  <c r="L9" i="5"/>
  <c r="L10" i="5"/>
  <c r="L11" i="5"/>
  <c r="L12" i="5"/>
  <c r="L13" i="5"/>
  <c r="L14" i="5"/>
  <c r="L15" i="5"/>
  <c r="L16" i="5"/>
  <c r="J8" i="5"/>
  <c r="J9" i="5"/>
  <c r="J10" i="5"/>
  <c r="J11" i="5"/>
  <c r="J12" i="5"/>
  <c r="J13" i="5"/>
  <c r="J14" i="5"/>
  <c r="J15" i="5"/>
  <c r="J16" i="5"/>
  <c r="I8" i="5"/>
  <c r="I9" i="5"/>
  <c r="I10" i="5"/>
  <c r="I11" i="5"/>
  <c r="I12" i="5"/>
  <c r="I13" i="5"/>
  <c r="I14" i="5"/>
  <c r="I15" i="5"/>
  <c r="I16" i="5"/>
  <c r="B8" i="5"/>
  <c r="B9" i="5"/>
  <c r="B10" i="5"/>
  <c r="B11" i="5"/>
  <c r="B12" i="5"/>
  <c r="B13" i="5"/>
  <c r="B14" i="5"/>
  <c r="B15" i="5"/>
  <c r="B16" i="5"/>
  <c r="G8" i="5"/>
  <c r="G9" i="5"/>
  <c r="G10" i="5"/>
  <c r="G11" i="5"/>
  <c r="G12" i="5"/>
  <c r="G13" i="5"/>
  <c r="G14" i="5"/>
  <c r="G15" i="5"/>
  <c r="G16" i="5"/>
  <c r="D10" i="3"/>
  <c r="D7" i="3"/>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L6" i="5"/>
  <c r="L7" i="5"/>
  <c r="J6" i="5"/>
  <c r="J7" i="5"/>
  <c r="I6" i="5"/>
  <c r="I7" i="5"/>
  <c r="B6" i="5"/>
  <c r="B7" i="5"/>
  <c r="G6" i="5"/>
  <c r="G7" i="5"/>
  <c r="B3" i="1"/>
  <c r="G3" i="1"/>
  <c r="I3" i="1"/>
  <c r="J3" i="1"/>
  <c r="L3" i="1"/>
  <c r="B4" i="1"/>
  <c r="G4" i="1"/>
  <c r="I4" i="1"/>
  <c r="J4" i="1"/>
  <c r="L4" i="1"/>
  <c r="B5" i="1"/>
  <c r="G5" i="1"/>
  <c r="I5" i="1"/>
  <c r="J5" i="1"/>
  <c r="L5" i="1"/>
  <c r="B6" i="1"/>
  <c r="G6" i="1"/>
  <c r="I6" i="1"/>
  <c r="J6" i="1"/>
  <c r="L6" i="1"/>
  <c r="B7" i="1"/>
  <c r="G7" i="1"/>
  <c r="I7" i="1"/>
  <c r="J7" i="1"/>
  <c r="L7" i="1"/>
  <c r="B8" i="1"/>
  <c r="G8" i="1"/>
  <c r="I8" i="1"/>
  <c r="J8" i="1"/>
  <c r="L8" i="1"/>
  <c r="D3" i="3"/>
  <c r="D4" i="3"/>
  <c r="D5" i="3"/>
  <c r="D6" i="3"/>
  <c r="D8" i="3"/>
  <c r="D9"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G2" i="1"/>
  <c r="G5" i="5"/>
  <c r="G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alcChain>
</file>

<file path=xl/sharedStrings.xml><?xml version="1.0" encoding="utf-8"?>
<sst xmlns="http://schemas.openxmlformats.org/spreadsheetml/2006/main" count="181607" uniqueCount="39218">
  <si>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</si>
  <si>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</si>
  <si>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</si>
  <si>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</si>
  <si>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</si>
  <si>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</si>
  <si>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</si>
  <si>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</si>
  <si>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</si>
  <si>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</si>
  <si>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</si>
  <si>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</si>
  <si>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</si>
  <si>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</si>
  <si>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</si>
  <si>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</si>
  <si>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</si>
  <si>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</si>
  <si>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</si>
  <si>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</si>
  <si>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</si>
  <si>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</si>
  <si>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</si>
  <si>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</si>
  <si>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</si>
  <si>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</si>
  <si>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</si>
  <si>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</si>
  <si>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</si>
  <si>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</si>
  <si>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</si>
  <si>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</si>
  <si>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</si>
  <si>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</si>
  <si>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</si>
  <si>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</si>
  <si>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</si>
  <si>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</si>
  <si>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</si>
  <si>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</si>
  <si>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</si>
  <si>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</si>
  <si>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</si>
  <si>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</si>
  <si>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</si>
  <si>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</si>
  <si>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</si>
  <si>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</si>
  <si>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</si>
  <si>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</si>
  <si>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</si>
  <si>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</si>
  <si>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</si>
  <si>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</si>
  <si>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</si>
  <si>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</si>
  <si>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</si>
  <si>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</si>
  <si>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</si>
  <si>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</si>
  <si>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</si>
  <si>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</si>
  <si>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</si>
  <si>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</si>
  <si>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</si>
  <si>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</si>
  <si>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</si>
  <si>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</si>
  <si>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</si>
  <si>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</si>
  <si>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</si>
  <si>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</si>
  <si>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</si>
  <si>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</si>
  <si>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</si>
  <si>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</si>
  <si>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</si>
  <si>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</si>
  <si>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</si>
  <si>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</si>
  <si>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</si>
  <si>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</si>
  <si>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</si>
  <si>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</si>
  <si>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</si>
  <si>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</si>
  <si>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</si>
  <si>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</si>
  <si>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</si>
  <si>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</si>
  <si>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</si>
  <si>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</si>
  <si>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</si>
  <si>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</si>
  <si>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</si>
  <si>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</si>
  <si>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</si>
  <si>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</si>
  <si>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</si>
  <si>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</si>
  <si>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</si>
  <si>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</si>
  <si>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</si>
  <si>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</si>
  <si>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</si>
  <si>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</si>
  <si>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</si>
  <si>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</si>
  <si>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</si>
  <si>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</si>
  <si>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</si>
  <si>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</si>
  <si>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</si>
  <si>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</si>
  <si>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</si>
  <si>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</si>
  <si>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</si>
  <si>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</si>
  <si>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</si>
  <si>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</si>
  <si>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</si>
  <si>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</si>
  <si>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</si>
  <si>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</si>
  <si>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</si>
  <si>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</si>
  <si>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</si>
  <si>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</si>
  <si>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</si>
  <si>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</si>
  <si>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</si>
  <si>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</si>
  <si>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</si>
  <si>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</si>
  <si>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</si>
  <si>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</si>
  <si>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</si>
  <si>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</si>
  <si>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</si>
  <si>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</si>
  <si>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</si>
  <si>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</si>
  <si>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</si>
  <si>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</si>
  <si>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</si>
  <si>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</si>
  <si>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</si>
  <si>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</si>
  <si>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</si>
  <si>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</si>
  <si>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</si>
  <si>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</si>
  <si>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</si>
  <si>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</si>
  <si>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</si>
  <si>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</si>
  <si>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</si>
  <si>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</si>
  <si>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</si>
  <si>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</si>
  <si>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</si>
  <si>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</si>
  <si>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</si>
  <si>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</si>
  <si>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</si>
  <si>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</si>
  <si>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</si>
  <si>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</si>
  <si>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</si>
  <si>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</si>
  <si>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</si>
  <si>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</si>
  <si>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</si>
  <si>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</si>
  <si>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</si>
  <si>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</si>
  <si>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</si>
  <si>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</si>
  <si>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</si>
  <si>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</si>
  <si>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</si>
  <si>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</si>
  <si>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</si>
  <si>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</si>
  <si>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</si>
  <si>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</si>
  <si>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</si>
  <si>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</si>
  <si>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</si>
  <si>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</si>
  <si>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</si>
  <si>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</si>
  <si>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</si>
  <si>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</si>
  <si>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</si>
  <si>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</si>
  <si>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</si>
  <si>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</si>
  <si>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</si>
  <si>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</si>
  <si>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</si>
  <si>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</si>
  <si>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</si>
  <si>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</si>
  <si>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</si>
  <si>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</si>
  <si>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</si>
  <si>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</si>
  <si>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</si>
  <si>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</si>
  <si>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</si>
  <si>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</si>
  <si>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</si>
  <si>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</si>
  <si>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</si>
  <si>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</si>
  <si>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</si>
  <si>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</si>
  <si>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</si>
  <si>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</si>
  <si>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</si>
  <si>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</si>
  <si>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</si>
  <si>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</si>
  <si>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</si>
  <si>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</si>
  <si>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</si>
  <si>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</si>
  <si>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</si>
  <si>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</si>
  <si>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</si>
  <si>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</si>
  <si>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</si>
  <si>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</si>
  <si>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</si>
  <si>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</si>
  <si>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</si>
  <si>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</si>
  <si>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</si>
  <si>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</si>
  <si>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</si>
  <si>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</si>
  <si>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</si>
  <si>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</si>
  <si>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</si>
  <si>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</si>
  <si>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</si>
  <si>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</si>
  <si>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</si>
  <si>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</si>
  <si>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</si>
  <si>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</si>
  <si>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</si>
  <si>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</si>
  <si>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</si>
  <si>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</si>
  <si>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</si>
  <si>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</si>
  <si>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</si>
  <si>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</si>
  <si>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</si>
  <si>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</si>
  <si>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</si>
  <si>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</si>
  <si>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</si>
  <si>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</si>
  <si>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</si>
  <si>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</si>
  <si>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</si>
  <si>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</si>
  <si>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</si>
  <si>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</si>
  <si>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</si>
  <si>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</si>
  <si>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</si>
  <si>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</si>
  <si>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</si>
  <si>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</si>
  <si>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</si>
  <si>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</si>
  <si>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</si>
  <si>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</si>
  <si>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</si>
  <si>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</si>
  <si>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</si>
  <si>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</si>
  <si>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</si>
  <si>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</si>
  <si>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</si>
  <si>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</si>
  <si>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</si>
  <si>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</si>
  <si>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</si>
  <si>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</si>
  <si>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</si>
  <si>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</si>
  <si>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</si>
  <si>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</si>
  <si>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</si>
  <si>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</si>
  <si>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</si>
  <si>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</si>
  <si>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</si>
  <si>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</si>
  <si>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</si>
  <si>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</si>
  <si>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</si>
  <si>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</si>
  <si>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</si>
  <si>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</si>
  <si>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</si>
  <si>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</si>
  <si>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</si>
  <si>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</si>
  <si>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</si>
  <si>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</si>
  <si>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</si>
  <si>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</si>
  <si>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</si>
  <si>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</si>
  <si>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</si>
  <si>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</si>
  <si>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</si>
  <si>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</si>
  <si>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</si>
  <si>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</si>
  <si>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</si>
  <si>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</si>
  <si>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</si>
  <si>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</si>
  <si>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</si>
  <si>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</si>
  <si>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</si>
  <si>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</si>
  <si>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</si>
  <si>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</si>
  <si>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</si>
  <si>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</si>
  <si>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</si>
  <si>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</si>
  <si>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</si>
  <si>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</si>
  <si>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</si>
  <si>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</si>
  <si>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</si>
  <si>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</si>
  <si>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</si>
  <si>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</si>
  <si>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</si>
  <si>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</si>
  <si>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</si>
  <si>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</si>
  <si>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</si>
  <si>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</si>
  <si>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</si>
  <si>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</si>
  <si>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</si>
  <si>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</si>
  <si>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</si>
  <si>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</si>
  <si>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</si>
  <si>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</si>
  <si>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</si>
  <si>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</si>
  <si>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</si>
  <si>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</si>
  <si>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</si>
  <si>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</si>
  <si>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</si>
  <si>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</si>
  <si>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</si>
  <si>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</si>
  <si>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</si>
  <si>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</si>
  <si>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</si>
  <si>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</si>
  <si>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</si>
  <si>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</si>
  <si>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</si>
  <si>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</si>
  <si>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</si>
  <si>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</si>
  <si>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</si>
  <si>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</si>
  <si>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</si>
  <si>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</si>
  <si>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</si>
  <si>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</si>
  <si>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</si>
  <si>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</si>
  <si>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</si>
  <si>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</si>
  <si>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</si>
  <si>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</si>
  <si>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</si>
  <si>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</si>
  <si>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</si>
  <si>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</si>
  <si>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</si>
  <si>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</si>
  <si>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</si>
  <si>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</si>
  <si>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</si>
  <si>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</si>
  <si>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</si>
  <si>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</si>
  <si>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</si>
  <si>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</si>
  <si>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</si>
  <si>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</si>
  <si>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</si>
  <si>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</si>
  <si>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</si>
  <si>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</si>
  <si>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</si>
  <si>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</si>
  <si>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</si>
  <si>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</si>
  <si>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</si>
  <si>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</si>
  <si>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</si>
  <si>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</si>
  <si>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</si>
  <si>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</si>
  <si>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</si>
  <si>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</si>
  <si>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</si>
  <si>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</si>
  <si>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</si>
  <si>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</si>
  <si>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</si>
  <si>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</si>
  <si>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</si>
  <si>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</si>
  <si>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</si>
  <si>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</si>
  <si>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</si>
  <si>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</si>
  <si>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</si>
  <si>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</si>
  <si>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</si>
  <si>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</si>
  <si>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</si>
  <si>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</si>
  <si>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</si>
  <si>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</si>
  <si>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</si>
  <si>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</si>
  <si>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</si>
  <si>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</si>
  <si>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</si>
  <si>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</si>
  <si>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</si>
  <si>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</si>
  <si>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</si>
  <si>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</si>
  <si>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</si>
  <si>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</si>
  <si>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</si>
  <si>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</si>
  <si>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</si>
  <si>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</si>
  <si>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</si>
  <si>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</si>
  <si>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</si>
  <si>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</si>
  <si>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</si>
  <si>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</si>
  <si>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</si>
  <si>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</si>
  <si>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</si>
  <si>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</si>
  <si>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</si>
  <si>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</si>
  <si>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</si>
  <si>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</si>
  <si>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</si>
  <si>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</si>
  <si>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</si>
  <si>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</si>
  <si>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</si>
  <si>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</si>
  <si>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</si>
  <si>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</si>
  <si>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</si>
  <si>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</si>
  <si>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</si>
  <si>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</si>
  <si>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</si>
  <si>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</si>
  <si>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</si>
  <si>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</si>
  <si>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</si>
  <si>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</si>
  <si>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</si>
  <si>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</si>
  <si>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</si>
  <si>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</si>
  <si>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</si>
  <si>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</si>
  <si>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</si>
  <si>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</si>
  <si>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</si>
  <si>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</si>
  <si>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</si>
  <si>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</si>
  <si>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</si>
  <si>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</si>
  <si>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</si>
  <si>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</si>
  <si>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</si>
  <si>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</si>
  <si>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</si>
  <si>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</si>
  <si>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</si>
  <si>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</si>
  <si>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</si>
  <si>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</si>
  <si>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</si>
  <si>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</si>
  <si>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</si>
  <si>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</si>
  <si>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</si>
  <si>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</si>
  <si>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</si>
  <si>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</si>
  <si>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</si>
  <si>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</si>
  <si>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</si>
  <si>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</si>
  <si>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</si>
  <si>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</si>
  <si>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</si>
  <si>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</si>
  <si>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</si>
  <si>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</si>
  <si>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</si>
  <si>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</si>
  <si>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</si>
  <si>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</si>
  <si>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</si>
  <si>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</si>
  <si>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</si>
  <si>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</si>
  <si>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</si>
  <si>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</si>
  <si>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</si>
  <si>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</si>
  <si>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</si>
  <si>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</si>
  <si>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</si>
  <si>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</si>
  <si>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</si>
  <si>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</si>
  <si>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</si>
  <si>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</si>
  <si>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</si>
  <si>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</si>
  <si>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</si>
  <si>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</si>
  <si>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</si>
  <si>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</si>
  <si>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</si>
  <si>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</si>
  <si>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</si>
  <si>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</si>
  <si>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</si>
  <si>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</si>
  <si>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</si>
  <si>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</si>
  <si>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</si>
  <si>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</si>
  <si>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</si>
  <si>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</si>
  <si>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</si>
  <si>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</si>
  <si>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</si>
  <si>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</si>
  <si>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</si>
  <si>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</si>
  <si>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</si>
  <si>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</si>
  <si>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</si>
  <si>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</si>
  <si>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</si>
  <si>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</si>
  <si>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</si>
  <si>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</si>
  <si>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</si>
  <si>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</si>
  <si>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</si>
  <si>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</si>
  <si>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</si>
  <si>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</si>
  <si>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</si>
  <si>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</si>
  <si>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</si>
  <si>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</si>
  <si>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</si>
  <si>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</si>
  <si>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</si>
  <si>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</si>
  <si>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</si>
  <si>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</si>
  <si>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</si>
  <si>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</si>
  <si>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</si>
  <si>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</si>
  <si>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</si>
  <si>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</si>
  <si>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</si>
  <si>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</si>
  <si>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</si>
  <si>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</si>
  <si>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</si>
  <si>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</si>
  <si>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</si>
  <si>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</si>
  <si>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</si>
  <si>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</si>
  <si>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</si>
  <si>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</si>
  <si>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</si>
  <si>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</si>
  <si>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</si>
  <si>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</si>
  <si>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</si>
  <si>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</si>
  <si>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</si>
  <si>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</si>
  <si>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</si>
  <si>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</si>
  <si>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</si>
  <si>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</si>
  <si>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</si>
  <si>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</si>
  <si>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</si>
  <si>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</si>
  <si>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</si>
  <si>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</si>
  <si>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</si>
  <si>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</si>
  <si>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</si>
  <si>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</si>
  <si>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</si>
  <si>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</si>
  <si>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</si>
  <si>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</si>
  <si>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</si>
  <si>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</si>
  <si>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</si>
  <si>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</si>
  <si>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</si>
  <si>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</si>
  <si>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</si>
  <si>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</si>
  <si>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</si>
  <si>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</si>
  <si>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</si>
  <si>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</si>
  <si>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</si>
  <si>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</si>
  <si>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</si>
  <si>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</si>
  <si>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</si>
  <si>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</si>
  <si>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</si>
  <si>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</si>
  <si>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</si>
  <si>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</si>
  <si>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</si>
  <si>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</si>
  <si>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</si>
  <si>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</si>
  <si>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</si>
  <si>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</si>
  <si>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</si>
  <si>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</si>
  <si>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</si>
  <si>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</si>
  <si>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</si>
  <si>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</si>
  <si>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</si>
  <si>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</si>
  <si>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</si>
  <si>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</si>
  <si>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</si>
  <si>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</si>
  <si>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</si>
  <si>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</si>
  <si>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</si>
  <si>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</si>
  <si>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</si>
  <si>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</si>
  <si>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</si>
  <si>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</si>
  <si>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</si>
  <si>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</si>
  <si>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</si>
  <si>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</si>
  <si>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</si>
  <si>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</si>
  <si>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</si>
  <si>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</si>
  <si>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</si>
  <si>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</si>
  <si>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</si>
  <si>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</si>
  <si>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</si>
  <si>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</si>
  <si>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</si>
  <si>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</si>
  <si>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</si>
  <si>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</si>
  <si>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</si>
  <si>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</si>
  <si>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</si>
  <si>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</si>
  <si>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</si>
  <si>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</si>
  <si>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</si>
  <si>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</si>
  <si>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</si>
  <si>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</si>
  <si>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</si>
  <si>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</si>
  <si>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</si>
  <si>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</si>
  <si>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</si>
  <si>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</si>
  <si>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</si>
  <si>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</si>
  <si>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</si>
  <si>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</si>
  <si>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</si>
  <si>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</si>
  <si>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</si>
  <si>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</si>
  <si>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</si>
  <si>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</si>
  <si>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</si>
  <si>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</si>
  <si>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</si>
  <si>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</si>
  <si>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</si>
  <si>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</si>
  <si>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</si>
  <si>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</si>
  <si>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</si>
  <si>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</si>
  <si>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</si>
  <si>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</si>
  <si>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</si>
  <si>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</si>
  <si>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</si>
  <si>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</si>
  <si>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</si>
  <si>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</si>
  <si>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</si>
  <si>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</si>
  <si>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</si>
  <si>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</si>
  <si>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</si>
  <si>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</si>
  <si>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</si>
  <si>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</si>
  <si>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</si>
  <si>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</si>
  <si>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</si>
  <si>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</si>
  <si>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</si>
  <si>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</si>
  <si>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</si>
  <si>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</si>
  <si>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</si>
  <si>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</si>
  <si>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</si>
  <si>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</si>
  <si>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</si>
  <si>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</si>
  <si>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</si>
  <si>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</si>
  <si>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</si>
  <si>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</si>
  <si>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</si>
  <si>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</si>
  <si>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</si>
  <si>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</si>
  <si>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</si>
  <si>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</si>
  <si>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</si>
  <si>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</si>
  <si>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</si>
  <si>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</si>
  <si>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</si>
  <si>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</si>
  <si>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</si>
  <si>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</si>
  <si>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</si>
  <si>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</si>
  <si>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</si>
  <si>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</si>
  <si>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</si>
  <si>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</si>
  <si>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</si>
  <si>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</si>
  <si>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</si>
  <si>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</si>
  <si>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</si>
  <si>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</si>
  <si>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</si>
  <si>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</si>
  <si>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</si>
  <si>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</si>
  <si>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</si>
  <si>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</si>
  <si>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</si>
  <si>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</si>
  <si>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</si>
  <si>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</si>
  <si>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</si>
  <si>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</si>
  <si>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</si>
  <si>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</si>
  <si>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</si>
  <si>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</si>
  <si>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</si>
  <si>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</si>
  <si>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</si>
  <si>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</si>
  <si>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</si>
  <si>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</si>
  <si>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</si>
  <si>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</si>
  <si>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</si>
  <si>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</si>
  <si>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</si>
  <si>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</si>
  <si>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</si>
  <si>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</si>
  <si>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</si>
  <si>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</si>
  <si>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</si>
  <si>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</si>
  <si>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</si>
  <si>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</si>
  <si>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</si>
  <si>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</si>
  <si>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</si>
  <si>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</si>
  <si>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</si>
  <si>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</si>
  <si>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</si>
  <si>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</si>
  <si>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</si>
  <si>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</si>
  <si>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</si>
  <si>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</si>
  <si>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</si>
  <si>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</si>
  <si>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</si>
  <si>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</si>
  <si>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</si>
  <si>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</si>
  <si>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</si>
  <si>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</si>
  <si>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</si>
  <si>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</si>
  <si>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</si>
  <si>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</si>
  <si>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</si>
  <si>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</si>
  <si>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</si>
  <si>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</si>
  <si>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</si>
  <si>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</si>
  <si>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</si>
  <si>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</si>
  <si>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</si>
  <si>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</si>
  <si>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</si>
  <si>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</si>
  <si>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</si>
  <si>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</si>
  <si>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</si>
  <si>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</si>
  <si>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</si>
  <si>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</si>
  <si>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</si>
  <si>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</si>
  <si>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</si>
  <si>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</si>
  <si>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</si>
  <si>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</si>
  <si>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</si>
  <si>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</si>
  <si>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</si>
  <si>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</si>
  <si>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</si>
  <si>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</si>
  <si>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</si>
  <si>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</si>
  <si>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</si>
  <si>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</si>
  <si>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</si>
  <si>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</si>
  <si>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</si>
  <si>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</si>
  <si>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</si>
  <si>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</si>
  <si>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</si>
  <si>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</si>
  <si>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</si>
  <si>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</si>
  <si>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</si>
  <si>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</si>
  <si>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</si>
  <si>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</si>
  <si>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</si>
  <si>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</si>
  <si>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</si>
  <si>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</si>
  <si>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</si>
  <si>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</si>
  <si>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</si>
  <si>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</si>
  <si>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</si>
  <si>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</si>
  <si>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</si>
  <si>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</si>
  <si>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</si>
  <si>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</si>
  <si>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</si>
  <si>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</si>
  <si>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</si>
  <si>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</si>
  <si>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</si>
  <si>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</si>
  <si>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</si>
  <si>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</si>
  <si>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</si>
  <si>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</si>
  <si>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</si>
  <si>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</si>
  <si>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</si>
  <si>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</si>
  <si>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</si>
  <si>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</si>
  <si>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</si>
  <si>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</si>
  <si>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</si>
  <si>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</si>
  <si>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</si>
  <si>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</si>
  <si>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</si>
  <si>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</si>
  <si>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</si>
  <si>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</si>
  <si>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</si>
  <si>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</si>
  <si>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</si>
  <si>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</si>
  <si>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</si>
  <si>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</si>
  <si>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</si>
  <si>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</si>
  <si>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</si>
  <si>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</si>
  <si>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</si>
  <si>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</si>
  <si>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</si>
  <si>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</si>
  <si>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</si>
  <si>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</si>
  <si>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</si>
  <si>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</si>
  <si>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</si>
  <si>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</si>
  <si>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</si>
  <si>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</si>
  <si>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</si>
  <si>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</si>
  <si>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</si>
  <si>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</si>
  <si>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</si>
  <si>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</si>
  <si>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</si>
  <si>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</si>
  <si>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</si>
  <si>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</si>
  <si>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</si>
  <si>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</si>
  <si>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</si>
  <si>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</si>
  <si>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</si>
  <si>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</si>
  <si>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</si>
  <si>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</si>
  <si>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</si>
  <si>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</si>
  <si>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</si>
  <si>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</si>
  <si>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</si>
  <si>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</si>
  <si>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</si>
  <si>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</si>
  <si>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</si>
  <si>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</si>
  <si>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</si>
  <si>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</si>
  <si>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</si>
  <si>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</si>
  <si>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</si>
  <si>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</si>
  <si>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</si>
  <si>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</si>
  <si>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</si>
  <si>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</si>
  <si>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</si>
  <si>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</si>
  <si>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</si>
  <si>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</si>
  <si>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</si>
  <si>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</si>
  <si>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</si>
  <si>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</si>
  <si>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</si>
  <si>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</si>
  <si>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</si>
  <si>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</si>
  <si>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</si>
  <si>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</si>
  <si>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</si>
  <si>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</si>
  <si>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</si>
  <si>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</si>
  <si>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</si>
  <si>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</si>
  <si>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</si>
  <si>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</si>
  <si>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</si>
  <si>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</si>
  <si>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</si>
  <si>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</si>
  <si>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</si>
  <si>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</si>
  <si>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</si>
  <si>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</si>
  <si>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</si>
  <si>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</si>
  <si>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</si>
  <si>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</si>
  <si>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</si>
  <si>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</si>
  <si>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</si>
  <si>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</si>
  <si>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</si>
  <si>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</si>
  <si>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</si>
  <si>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</si>
  <si>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</si>
  <si>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</si>
  <si>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</si>
  <si>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</si>
  <si>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</si>
  <si>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</si>
  <si>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</si>
  <si>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</si>
  <si>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</si>
  <si>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</si>
  <si>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</si>
  <si>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</si>
  <si>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</si>
  <si>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</si>
  <si>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</si>
  <si>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</si>
  <si>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</si>
  <si>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</si>
  <si>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</si>
  <si>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</si>
  <si>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</si>
  <si>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</si>
  <si>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</si>
  <si>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</si>
  <si>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</si>
  <si>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</si>
  <si>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</si>
  <si>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</si>
  <si>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</si>
  <si>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</si>
  <si>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</si>
  <si>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</si>
  <si>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</si>
  <si>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</si>
  <si>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</si>
  <si>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</si>
  <si>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</si>
  <si>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</si>
  <si>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</si>
  <si>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</si>
  <si>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</si>
  <si>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</si>
  <si>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</si>
  <si>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</si>
  <si>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</si>
  <si>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</si>
  <si>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</si>
  <si>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</si>
  <si>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</si>
  <si>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</si>
  <si>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</si>
  <si>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</si>
  <si>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</si>
  <si>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</si>
  <si>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</si>
  <si>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</si>
  <si>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</si>
  <si>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</si>
  <si>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</si>
  <si>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</si>
  <si>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</si>
  <si>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</si>
  <si>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</si>
  <si>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</si>
  <si>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</si>
  <si>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</si>
  <si>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</si>
  <si>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</si>
  <si>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</si>
  <si>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</si>
  <si>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</si>
  <si>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</si>
  <si>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</si>
  <si>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</si>
  <si>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</si>
  <si>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</si>
  <si>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</si>
  <si>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</si>
  <si>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</si>
  <si>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</si>
  <si>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</si>
  <si>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</si>
  <si>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</si>
  <si>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</si>
  <si>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</si>
  <si>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</si>
  <si>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</si>
  <si>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</si>
  <si>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</si>
  <si>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</si>
  <si>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</si>
  <si>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</si>
  <si>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</si>
  <si>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</si>
  <si>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</si>
  <si>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</si>
  <si>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</si>
  <si>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</si>
  <si>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</si>
  <si>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</si>
  <si>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</si>
  <si>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</si>
  <si>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</si>
  <si>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</si>
  <si>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</si>
  <si>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</si>
  <si>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</si>
  <si>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</si>
  <si>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</si>
  <si>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</si>
  <si>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</si>
  <si>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</si>
  <si>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</si>
  <si>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</si>
  <si>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</si>
  <si>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</si>
  <si>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</si>
  <si>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</si>
  <si>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</si>
  <si>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</si>
  <si>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</si>
  <si>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</si>
  <si>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</si>
  <si>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</si>
  <si>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</si>
  <si>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</si>
  <si>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</si>
  <si>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</si>
  <si>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</si>
  <si>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</si>
  <si>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</si>
  <si>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</si>
  <si>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</si>
  <si>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</si>
  <si>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</si>
  <si>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</si>
  <si>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</si>
  <si>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</si>
  <si>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</si>
  <si>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</si>
  <si>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</si>
  <si>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</si>
  <si>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</si>
  <si>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</si>
  <si>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</si>
  <si>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</si>
  <si>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</si>
  <si>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</si>
  <si>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</si>
  <si>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</si>
  <si>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</si>
  <si>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</si>
  <si>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</si>
  <si>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</si>
  <si>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</si>
  <si>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</si>
  <si>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</si>
  <si>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</si>
  <si>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</si>
  <si>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</si>
  <si>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</si>
  <si>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</si>
  <si>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</si>
  <si>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</si>
  <si>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</si>
  <si>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</si>
  <si>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</si>
  <si>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</si>
  <si>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</si>
  <si>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</si>
  <si>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</si>
  <si>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</si>
  <si>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</si>
  <si>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</si>
  <si>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</si>
  <si>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</si>
  <si>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</si>
  <si>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</si>
  <si>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</si>
  <si>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</si>
  <si>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</si>
  <si>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</si>
  <si>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</si>
  <si>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</si>
  <si>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</si>
  <si>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</si>
  <si>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</si>
  <si>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</si>
  <si>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</si>
  <si>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</si>
  <si>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</si>
  <si>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</si>
  <si>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</si>
  <si>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</si>
  <si>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</si>
  <si>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</si>
  <si>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</si>
  <si>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</si>
  <si>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</si>
  <si>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</si>
  <si>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</si>
  <si>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</si>
  <si>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</si>
  <si>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</si>
  <si>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</si>
  <si>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</si>
  <si>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</si>
  <si>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</si>
  <si>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</si>
  <si>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</si>
  <si>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</si>
  <si>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</si>
  <si>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</si>
  <si>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</si>
  <si>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</si>
  <si>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</si>
  <si>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</si>
  <si>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</si>
  <si>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</si>
  <si>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</si>
  <si>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</si>
  <si>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</si>
  <si>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</si>
  <si>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</si>
  <si>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</si>
  <si>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</si>
  <si>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</si>
  <si>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</si>
  <si>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</si>
  <si>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</si>
  <si>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</si>
  <si>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</si>
  <si>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</si>
  <si>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</si>
  <si>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</si>
  <si>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</si>
  <si>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</si>
  <si>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</si>
  <si>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</si>
  <si>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</si>
  <si>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</si>
  <si>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</si>
  <si>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</si>
  <si>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</si>
  <si>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</si>
  <si>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</si>
  <si>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</si>
  <si>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</si>
  <si>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</si>
  <si>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</si>
  <si>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</si>
  <si>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</si>
  <si>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</si>
  <si>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</si>
  <si>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</si>
  <si>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</si>
  <si>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</si>
  <si>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</si>
  <si>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</si>
  <si>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</si>
  <si>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</si>
  <si>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</si>
  <si>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</si>
  <si>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</si>
  <si>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</si>
  <si>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</si>
  <si>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</si>
  <si>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</si>
  <si>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</si>
  <si>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</si>
  <si>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</si>
  <si>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</si>
  <si>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</si>
  <si>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</si>
  <si>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</si>
  <si>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</si>
  <si>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</si>
  <si>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</si>
  <si>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</si>
  <si>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</si>
  <si>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</si>
  <si>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</si>
  <si>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</si>
  <si>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</si>
  <si>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</si>
  <si>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</si>
  <si>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</si>
  <si>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</si>
  <si>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</si>
  <si>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</si>
  <si>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</si>
  <si>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</si>
  <si>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</si>
  <si>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</si>
  <si>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</si>
  <si>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</si>
  <si>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</si>
  <si>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</si>
  <si>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</si>
  <si>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</si>
  <si>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</si>
  <si>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</si>
  <si>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</si>
  <si>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</si>
  <si>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</si>
  <si>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</si>
  <si>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</si>
  <si>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</si>
  <si>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</si>
  <si>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</si>
  <si>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</si>
  <si>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</si>
  <si>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</si>
  <si>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</si>
  <si>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</si>
  <si>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</si>
  <si>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</si>
  <si>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</si>
  <si>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</si>
  <si>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</si>
  <si>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</si>
  <si>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</si>
  <si>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</si>
  <si>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</si>
  <si>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</si>
  <si>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</si>
  <si>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</si>
  <si>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</si>
  <si>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</si>
  <si>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</si>
  <si>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</si>
  <si>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</si>
  <si>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</si>
  <si>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</si>
  <si>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</si>
  <si>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</si>
  <si>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</si>
  <si>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</si>
  <si>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</si>
  <si>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</si>
  <si>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</si>
  <si>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</si>
  <si>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</si>
  <si>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</si>
  <si>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</si>
  <si>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</si>
  <si>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</si>
  <si>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</si>
  <si>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</si>
  <si>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</si>
  <si>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</si>
  <si>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</si>
  <si>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</si>
  <si>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</si>
  <si>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</si>
  <si>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</si>
  <si>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</si>
  <si>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</si>
  <si>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</si>
  <si>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</si>
  <si>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</si>
  <si>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</si>
  <si>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</si>
  <si>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</si>
  <si>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</si>
  <si>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</si>
  <si>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</si>
  <si>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</si>
  <si>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</si>
  <si>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</si>
  <si>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</si>
  <si>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</si>
  <si>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</si>
  <si>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</si>
  <si>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</si>
  <si>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</si>
  <si>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</si>
  <si>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</si>
  <si>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</si>
  <si>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</si>
  <si>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</si>
  <si>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</si>
  <si>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</si>
  <si>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</si>
  <si>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</si>
  <si>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</si>
  <si>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</si>
  <si>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</si>
  <si>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</si>
  <si>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</si>
  <si>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</si>
  <si>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</si>
  <si>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</si>
  <si>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</si>
  <si>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</si>
  <si>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</si>
  <si>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</si>
  <si>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</si>
  <si>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</si>
  <si>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</si>
  <si>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</si>
  <si>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</si>
  <si>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</si>
  <si>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</si>
  <si>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</si>
  <si>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</si>
  <si>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</si>
  <si>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</si>
  <si>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</si>
  <si>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</si>
  <si>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</si>
  <si>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</si>
  <si>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</si>
  <si>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</si>
  <si>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</si>
  <si>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</si>
  <si>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</si>
  <si>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</si>
  <si>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</si>
  <si>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</si>
  <si>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</si>
  <si>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</si>
  <si>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</si>
  <si>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</si>
  <si>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</si>
  <si>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</si>
  <si>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</si>
  <si>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</si>
  <si>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</si>
  <si>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</si>
  <si>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</si>
  <si>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</si>
  <si>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</si>
  <si>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</si>
  <si>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</si>
  <si>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</si>
  <si>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</si>
  <si>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</si>
  <si>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</si>
  <si>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</si>
  <si>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</si>
  <si>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</si>
  <si>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</si>
  <si>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</si>
  <si>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</si>
  <si>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</si>
  <si>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</si>
  <si>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</si>
  <si>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</si>
  <si>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</si>
  <si>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</si>
  <si>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</si>
  <si>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</si>
  <si>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</si>
  <si>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</si>
  <si>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</si>
  <si>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</si>
  <si>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</si>
  <si>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</si>
  <si>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</si>
  <si>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</si>
  <si>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</si>
  <si>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</si>
  <si>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</si>
  <si>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</si>
  <si>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</si>
  <si>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</si>
  <si>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</si>
  <si>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</si>
  <si>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</si>
  <si>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</si>
  <si>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</si>
  <si>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</si>
  <si>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</si>
  <si>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</si>
  <si>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</si>
  <si>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</si>
  <si>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</si>
  <si>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</si>
  <si>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</si>
  <si>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</si>
  <si>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</si>
  <si>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</si>
  <si>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</si>
  <si>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</si>
  <si>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</si>
  <si>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</si>
  <si>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</si>
  <si>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</si>
  <si>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</si>
  <si>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</si>
  <si>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</si>
  <si>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</si>
  <si>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</si>
  <si>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</si>
  <si>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</si>
  <si>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</si>
  <si>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</si>
  <si>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</si>
  <si>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</si>
  <si>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</si>
  <si>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</si>
  <si>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</si>
  <si>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</si>
  <si>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</si>
  <si>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</si>
  <si>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</si>
  <si>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</si>
  <si>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</si>
  <si>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</si>
  <si>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</si>
  <si>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</si>
  <si>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</si>
  <si>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</si>
  <si>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</si>
  <si>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</si>
  <si>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</si>
  <si>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</si>
  <si>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</si>
  <si>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</si>
  <si>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</si>
  <si>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</si>
  <si>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</si>
  <si>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</si>
  <si>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</si>
  <si>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</si>
  <si>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</si>
  <si>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</si>
  <si>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</si>
  <si>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</si>
  <si>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</si>
  <si>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</si>
  <si>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</si>
  <si>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</si>
  <si>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</si>
  <si>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</si>
  <si>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</si>
  <si>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</si>
  <si>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</si>
  <si>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</si>
  <si>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</si>
  <si>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</si>
  <si>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</si>
  <si>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</si>
  <si>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</si>
  <si>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</si>
  <si>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</si>
  <si>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</si>
  <si>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</si>
  <si>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</si>
  <si>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</si>
  <si>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</si>
  <si>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</si>
  <si>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</si>
  <si>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</si>
  <si>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</si>
  <si>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</si>
  <si>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</si>
  <si>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</si>
  <si>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</si>
  <si>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</si>
  <si>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</si>
  <si>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</si>
  <si>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</si>
  <si>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</si>
  <si>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</si>
  <si>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</si>
  <si>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</si>
  <si>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</si>
  <si>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</si>
  <si>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</si>
  <si>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</si>
  <si>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</si>
  <si>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</si>
  <si>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</si>
  <si>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</si>
  <si>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</si>
  <si>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</si>
  <si>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</si>
  <si>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</si>
  <si>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</si>
  <si>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</si>
  <si>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</si>
  <si>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</si>
  <si>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</si>
  <si>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</si>
  <si>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</si>
  <si>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</si>
  <si>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</si>
  <si>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</si>
  <si>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</si>
  <si>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</si>
  <si>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</si>
  <si>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</si>
  <si>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</si>
  <si>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</si>
  <si>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</si>
  <si>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</si>
  <si>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</si>
  <si>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</si>
  <si>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</si>
  <si>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</si>
  <si>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</si>
  <si>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</si>
  <si>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</si>
  <si>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</si>
  <si>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</si>
  <si>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</si>
  <si>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</si>
  <si>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</si>
  <si>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</si>
  <si>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</si>
  <si>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</si>
  <si>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</si>
  <si>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</si>
  <si>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</si>
  <si>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</si>
  <si>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</si>
  <si>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</si>
  <si>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</si>
  <si>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</si>
  <si>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</si>
  <si>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</si>
  <si>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</si>
  <si>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</si>
  <si>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</si>
  <si>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</si>
  <si>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</si>
  <si>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</si>
  <si>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</si>
  <si>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</si>
  <si>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</si>
  <si>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</si>
  <si>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</si>
  <si>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</si>
  <si>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</si>
  <si>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</si>
  <si>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</si>
  <si>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</si>
  <si>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</si>
  <si>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</si>
  <si>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</si>
  <si>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</si>
  <si>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</si>
  <si>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</si>
  <si>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</si>
  <si>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</si>
  <si>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</si>
  <si>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</si>
  <si>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</si>
  <si>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</si>
  <si>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</si>
  <si>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</si>
  <si>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</si>
  <si>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</si>
  <si>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</si>
  <si>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</si>
  <si>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</si>
  <si>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</si>
  <si>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</si>
  <si>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</si>
  <si>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</si>
  <si>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</si>
  <si>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</si>
  <si>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</si>
  <si>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</si>
  <si>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</si>
  <si>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</si>
  <si>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</si>
  <si>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</si>
  <si>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</si>
  <si>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</si>
  <si>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</si>
  <si>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</si>
  <si>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</si>
  <si>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</si>
  <si>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</si>
  <si>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</si>
  <si>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</si>
  <si>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</si>
  <si>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</si>
  <si>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</si>
  <si>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</si>
  <si>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</si>
  <si>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</si>
  <si>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</si>
  <si>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</si>
  <si>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</si>
  <si>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</si>
  <si>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</si>
  <si>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</si>
  <si>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</si>
  <si>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</si>
  <si>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</si>
  <si>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</si>
  <si>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</si>
  <si>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</si>
  <si>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</si>
  <si>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</si>
  <si>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</si>
  <si>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</si>
  <si>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</si>
  <si>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</si>
  <si>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</si>
  <si>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</si>
  <si>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</si>
  <si>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</si>
  <si>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</si>
  <si>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</si>
  <si>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</si>
  <si>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</si>
  <si>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</si>
  <si>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</si>
  <si>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</si>
  <si>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</si>
  <si>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</si>
  <si>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</si>
  <si>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</si>
  <si>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</si>
  <si>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</si>
  <si>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</si>
  <si>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</si>
  <si>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</si>
  <si>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</si>
  <si>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</si>
  <si>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</si>
  <si>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</si>
  <si>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</si>
  <si>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</si>
  <si>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</si>
  <si>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</si>
  <si>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</si>
  <si>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</si>
  <si>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</si>
  <si>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</si>
  <si>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</si>
  <si>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</si>
  <si>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</si>
  <si>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</si>
  <si>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</si>
  <si>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</si>
  <si>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</si>
  <si>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</si>
  <si>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</si>
  <si>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</si>
  <si>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</si>
  <si>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</si>
  <si>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</si>
  <si>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</si>
  <si>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</si>
  <si>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</si>
  <si>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</si>
  <si>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</si>
  <si>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</si>
  <si>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</si>
  <si>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</si>
  <si>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</si>
  <si>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</si>
  <si>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</si>
  <si>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</si>
  <si>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</si>
  <si>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</si>
  <si>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</si>
  <si>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</si>
  <si>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</si>
  <si>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</si>
  <si>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</si>
  <si>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</si>
  <si>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</si>
  <si>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</si>
  <si>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</si>
  <si>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</si>
  <si>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</si>
  <si>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</si>
  <si>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</si>
  <si>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</si>
  <si>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</si>
  <si>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</si>
  <si>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</si>
  <si>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</si>
  <si>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</si>
  <si>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</si>
  <si>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</si>
  <si>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</si>
  <si>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</si>
  <si>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</si>
  <si>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</si>
  <si>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</si>
  <si>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</si>
  <si>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</si>
  <si>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</si>
  <si>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</si>
  <si>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</si>
  <si>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</si>
  <si>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</si>
  <si>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</si>
  <si>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</si>
  <si>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</si>
  <si>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</si>
  <si>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</si>
  <si>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</si>
  <si>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</si>
  <si>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</si>
  <si>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</si>
  <si>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</si>
  <si>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</si>
  <si>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</si>
  <si>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</si>
  <si>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</si>
  <si>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</si>
  <si>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</si>
  <si>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</si>
  <si>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</si>
  <si>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</si>
  <si>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</si>
  <si>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</si>
  <si>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</si>
  <si>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</si>
  <si>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</si>
  <si>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</si>
  <si>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</si>
  <si>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</si>
  <si>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</si>
  <si>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</si>
  <si>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</si>
  <si>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</si>
  <si>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</si>
  <si>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</si>
  <si>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</si>
  <si>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</si>
  <si>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</si>
  <si>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</si>
  <si>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</si>
  <si>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</si>
  <si>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</si>
  <si>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</si>
  <si>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</si>
  <si>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</si>
  <si>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</si>
  <si>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</si>
  <si>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</si>
  <si>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</si>
  <si>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</si>
  <si>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</si>
  <si>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</si>
  <si>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</si>
  <si>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</si>
  <si>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</si>
  <si>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</si>
  <si>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</si>
  <si>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</si>
  <si>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</si>
  <si>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</si>
  <si>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</si>
  <si>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</si>
  <si>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</si>
  <si>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</si>
  <si>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</si>
  <si>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</si>
  <si>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</si>
  <si>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</si>
  <si>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</si>
  <si>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</si>
  <si>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</si>
  <si>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</si>
  <si>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</si>
  <si>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</si>
  <si>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</si>
  <si>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</si>
  <si>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</si>
  <si>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</si>
  <si>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</si>
  <si>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</si>
  <si>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</si>
  <si>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</si>
  <si>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</si>
  <si>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</si>
  <si>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</si>
  <si>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</si>
  <si>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</si>
  <si>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</si>
  <si>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</si>
  <si>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</si>
  <si>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</si>
  <si>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</si>
  <si>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</si>
  <si>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</si>
  <si>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</si>
  <si>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</si>
  <si>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</si>
  <si>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</si>
  <si>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</si>
  <si>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</si>
  <si>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</si>
  <si>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</si>
  <si>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</si>
  <si>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</si>
  <si>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</si>
  <si>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</si>
  <si>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</si>
  <si>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</si>
  <si>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</si>
  <si>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</si>
  <si>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</si>
  <si>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</si>
  <si>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</si>
  <si>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</si>
  <si>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</si>
  <si>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</si>
  <si>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</si>
  <si>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</si>
  <si>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</si>
  <si>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</si>
  <si>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</si>
  <si>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</si>
  <si>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</si>
  <si>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</si>
  <si>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</si>
  <si>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</si>
  <si>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</si>
  <si>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</si>
  <si>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</si>
  <si>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</si>
  <si>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</si>
  <si>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</si>
  <si>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</si>
  <si>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</si>
  <si>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</si>
  <si>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</si>
  <si>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</si>
  <si>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</si>
  <si>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</si>
  <si>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</si>
  <si>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</si>
  <si>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</si>
  <si>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</si>
  <si>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</si>
  <si>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</si>
  <si>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</si>
  <si>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</si>
  <si>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</si>
  <si>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</si>
  <si>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</si>
  <si>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</si>
  <si>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</si>
  <si>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</si>
  <si>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</si>
  <si>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</si>
  <si>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</si>
  <si>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</si>
  <si>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</si>
  <si>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</si>
  <si>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</si>
  <si>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</si>
  <si>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</si>
  <si>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</si>
  <si>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</si>
  <si>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</si>
  <si>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</si>
  <si>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</si>
  <si>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</si>
  <si>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</si>
  <si>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</si>
  <si>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</si>
  <si>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</si>
  <si>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</si>
  <si>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</si>
  <si>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</si>
  <si>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</si>
  <si>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</si>
  <si>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</si>
  <si>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</si>
  <si>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</si>
  <si>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</si>
  <si>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</si>
  <si>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</si>
  <si>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</si>
  <si>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</si>
  <si>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</si>
  <si>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</si>
  <si>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</si>
  <si>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</si>
  <si>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</si>
  <si>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</si>
  <si>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</si>
  <si>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</si>
  <si>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</si>
  <si>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</si>
  <si>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</si>
  <si>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</si>
  <si>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</si>
  <si>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</si>
  <si>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</si>
  <si>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</si>
  <si>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</si>
  <si>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</si>
  <si>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</si>
  <si>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</si>
  <si>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</si>
  <si>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</si>
  <si>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</si>
  <si>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</si>
  <si>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</si>
  <si>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</si>
  <si>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</si>
  <si>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</si>
  <si>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</si>
  <si>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</si>
  <si>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</si>
  <si>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</si>
  <si>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</si>
  <si>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</si>
  <si>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</si>
  <si>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</si>
  <si>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</si>
  <si>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</si>
  <si>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</si>
  <si>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</si>
  <si>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</si>
  <si>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</si>
  <si>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</si>
  <si>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</si>
  <si>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</si>
  <si>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</si>
  <si>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</si>
  <si>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</si>
  <si>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</si>
  <si>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</si>
  <si>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</si>
  <si>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</si>
  <si>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</si>
  <si>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</si>
  <si>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</si>
  <si>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</si>
  <si>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</si>
  <si>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</si>
  <si>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</si>
  <si>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</si>
  <si>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</si>
  <si>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</si>
  <si>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</si>
  <si>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</si>
  <si>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</si>
  <si>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</si>
  <si>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</si>
  <si>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</si>
  <si>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</si>
  <si>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</si>
  <si>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</si>
  <si>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</si>
  <si>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</si>
  <si>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</si>
  <si>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</si>
  <si>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</si>
  <si>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</si>
  <si>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</si>
  <si>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</si>
  <si>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</si>
  <si>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</si>
  <si>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</si>
  <si>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</si>
  <si>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</si>
  <si>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</si>
  <si>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</si>
  <si>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</si>
  <si>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</si>
  <si>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</si>
  <si>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</si>
  <si>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</si>
  <si>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</si>
  <si>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</si>
  <si>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</si>
  <si>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</si>
  <si>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</si>
  <si>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</si>
  <si>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</si>
  <si>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</si>
  <si>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</si>
  <si>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</si>
  <si>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</si>
  <si>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</si>
  <si>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</si>
  <si>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</si>
  <si>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</si>
  <si>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</si>
  <si>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</si>
  <si>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</si>
  <si>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</si>
  <si>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</si>
  <si>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</si>
  <si>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</si>
  <si>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</si>
  <si>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</si>
  <si>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</si>
  <si>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</si>
  <si>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</si>
  <si>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</si>
  <si>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</si>
  <si>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</si>
  <si>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</si>
  <si>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</si>
  <si>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</si>
  <si>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</si>
  <si>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</si>
  <si>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</si>
  <si>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</si>
  <si>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</si>
  <si>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</si>
  <si>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</si>
  <si>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</si>
  <si>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</si>
  <si>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</si>
  <si>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</si>
  <si>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</si>
  <si>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</si>
  <si>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</si>
  <si>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</si>
  <si>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</si>
  <si>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</si>
  <si>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</si>
  <si>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</si>
  <si>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</si>
  <si>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</si>
  <si>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</si>
  <si>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</si>
  <si>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</si>
  <si>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</si>
  <si>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</si>
  <si>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</si>
  <si>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</si>
  <si>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</si>
  <si>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</si>
  <si>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</si>
  <si>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</si>
  <si>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</si>
  <si>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</si>
  <si>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</si>
  <si>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</si>
  <si>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</si>
  <si>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</si>
  <si>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</si>
  <si>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</si>
  <si>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</si>
  <si>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</si>
  <si>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</si>
  <si>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</si>
  <si>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</si>
  <si>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</si>
  <si>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</si>
  <si>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</si>
  <si>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</si>
  <si>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</si>
  <si>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</si>
  <si>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</si>
  <si>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</si>
  <si>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</si>
  <si>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</si>
  <si>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</si>
  <si>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</si>
  <si>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</si>
  <si>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</si>
  <si>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</si>
  <si>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</si>
  <si>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</si>
  <si>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</si>
  <si>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</si>
  <si>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</si>
  <si>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</si>
  <si>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</si>
  <si>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</si>
  <si>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</si>
  <si>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</si>
  <si>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</si>
  <si>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</si>
  <si>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</si>
  <si>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</si>
  <si>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</si>
  <si>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</si>
  <si>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</si>
  <si>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</si>
  <si>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</si>
  <si>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</si>
  <si>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</si>
  <si>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</si>
  <si>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</si>
  <si>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</si>
  <si>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</si>
  <si>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</si>
  <si>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</si>
  <si>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</si>
  <si>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</si>
  <si>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</si>
  <si>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</si>
  <si>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</si>
  <si>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</si>
  <si>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</si>
  <si>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</si>
  <si>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</si>
  <si>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</si>
  <si>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</si>
  <si>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</si>
  <si>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</si>
  <si>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</si>
  <si>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</si>
  <si>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</si>
  <si>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</si>
  <si>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</si>
  <si>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</si>
  <si>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</si>
  <si>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</si>
  <si>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</si>
  <si>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</si>
  <si>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</si>
  <si>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</si>
  <si>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</si>
  <si>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</si>
  <si>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</si>
  <si>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</si>
  <si>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</si>
  <si>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</si>
  <si>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</si>
  <si>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</si>
  <si>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</si>
  <si>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</si>
  <si>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</si>
  <si>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</si>
  <si>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</si>
  <si>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</si>
  <si>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</si>
  <si>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</si>
  <si>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</si>
  <si>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</si>
  <si>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</si>
  <si>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</si>
  <si>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</si>
  <si>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</si>
  <si>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</si>
  <si>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</si>
  <si>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</si>
  <si>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</si>
  <si>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</si>
  <si>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</si>
  <si>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</si>
  <si>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</si>
  <si>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</si>
  <si>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</si>
  <si>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</si>
  <si>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</si>
  <si>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</si>
  <si>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</si>
  <si>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</si>
  <si>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</si>
  <si>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</si>
  <si>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</si>
  <si>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</si>
  <si>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</si>
  <si>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</si>
  <si>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</si>
  <si>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</si>
  <si>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</si>
  <si>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</si>
  <si>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</si>
  <si>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</si>
  <si>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</si>
  <si>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</si>
  <si>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</si>
  <si>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</si>
  <si>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</si>
  <si>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</si>
  <si>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</si>
  <si>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</si>
  <si>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</si>
  <si>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</si>
  <si>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</si>
  <si>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</si>
  <si>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</si>
  <si>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</si>
  <si>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</si>
  <si>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</si>
  <si>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</si>
  <si>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</si>
  <si>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</si>
  <si>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</si>
  <si>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</si>
  <si>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</si>
  <si>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</si>
  <si>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</si>
  <si>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</si>
  <si>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</si>
  <si>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</si>
  <si>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</si>
  <si>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</si>
  <si>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</si>
  <si>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</si>
  <si>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</si>
  <si>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</si>
  <si>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</si>
  <si>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</si>
  <si>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</si>
  <si>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</si>
  <si>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</si>
  <si>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</si>
  <si>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</si>
  <si>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</si>
  <si>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</si>
  <si>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</si>
  <si>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</si>
  <si>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</si>
  <si>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</si>
  <si>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</si>
  <si>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</si>
  <si>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</si>
  <si>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</si>
  <si>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</si>
  <si>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</si>
  <si>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</si>
  <si>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</si>
  <si>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</si>
  <si>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</si>
  <si>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</si>
  <si>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</si>
  <si>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</si>
  <si>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</si>
  <si>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</si>
  <si>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</si>
  <si>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</si>
  <si>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</si>
  <si>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</si>
  <si>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</si>
  <si>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</si>
  <si>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</si>
  <si>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</si>
  <si>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</si>
  <si>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</si>
  <si>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</si>
  <si>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</si>
  <si>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</si>
  <si>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</si>
  <si>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</si>
  <si>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</si>
  <si>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</si>
  <si>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</si>
  <si>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</si>
  <si>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</si>
  <si>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</si>
  <si>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</si>
  <si>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</si>
  <si>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</si>
  <si>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</si>
  <si>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</si>
  <si>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</si>
  <si>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</si>
  <si>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</si>
  <si>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</si>
  <si>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</si>
  <si>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</si>
  <si>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</si>
  <si>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</si>
  <si>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</si>
  <si>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</si>
  <si>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</si>
  <si>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</si>
  <si>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</si>
  <si>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</si>
  <si>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</si>
  <si>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</si>
  <si>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</si>
  <si>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</si>
  <si>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</si>
  <si>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</si>
  <si>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</si>
  <si>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</si>
  <si>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</si>
  <si>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</si>
  <si>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</si>
  <si>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</si>
  <si>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</si>
  <si>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</si>
  <si>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</si>
  <si>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</si>
  <si>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</si>
  <si>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</si>
  <si>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</si>
  <si>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</si>
  <si>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</si>
  <si>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</si>
  <si>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</si>
  <si>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</si>
  <si>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</si>
  <si>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</si>
  <si>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</si>
  <si>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</si>
  <si>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</si>
  <si>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</si>
  <si>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</si>
  <si>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</si>
  <si>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</si>
  <si>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</si>
  <si>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</si>
  <si>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</si>
  <si>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</si>
  <si>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</si>
  <si>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</si>
  <si>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</si>
  <si>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</si>
  <si>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</si>
  <si>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</si>
  <si>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</si>
  <si>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</si>
  <si>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</si>
  <si>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</si>
  <si>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</si>
  <si>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</si>
  <si>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</si>
  <si>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</si>
  <si>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</si>
  <si>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</si>
  <si>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</si>
  <si>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</si>
  <si>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</si>
  <si>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</si>
  <si>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</si>
  <si>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</si>
  <si>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</si>
  <si>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</si>
  <si>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</si>
  <si>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</si>
  <si>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</si>
  <si>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</si>
  <si>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</si>
  <si>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</si>
  <si>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</si>
  <si>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</si>
  <si>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</si>
  <si>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</si>
  <si>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</si>
  <si>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</si>
  <si>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</si>
  <si>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</si>
  <si>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</si>
  <si>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</si>
  <si>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</si>
  <si>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</si>
  <si>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</si>
  <si>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</si>
  <si>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</si>
  <si>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</si>
  <si>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</si>
  <si>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</si>
  <si>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</si>
  <si>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</si>
  <si>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</si>
  <si>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</si>
  <si>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</si>
  <si>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</si>
  <si>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</si>
  <si>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</si>
  <si>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</si>
  <si>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</si>
  <si>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</si>
  <si>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</si>
  <si>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</si>
  <si>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</si>
  <si>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</si>
  <si>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</si>
  <si>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</si>
  <si>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</si>
  <si>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</si>
  <si>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</si>
  <si>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</si>
  <si>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</si>
  <si>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</si>
  <si>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</si>
  <si>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</si>
  <si>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</si>
  <si>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</si>
  <si>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</si>
  <si>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</si>
  <si>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</si>
  <si>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</si>
  <si>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</si>
  <si>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</si>
  <si>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</si>
  <si>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</si>
  <si>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</si>
  <si>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</si>
  <si>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</si>
  <si>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</si>
  <si>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</si>
  <si>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</si>
  <si>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</si>
  <si>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</si>
  <si>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</si>
  <si>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</si>
  <si>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</si>
  <si>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</si>
  <si>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</si>
  <si>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</si>
  <si>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</si>
  <si>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</si>
  <si>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</si>
  <si>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</si>
  <si>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</si>
  <si>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</si>
  <si>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</si>
  <si>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</si>
  <si>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</si>
  <si>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</si>
  <si>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</si>
  <si>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</si>
  <si>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</si>
  <si>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</si>
  <si>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</si>
  <si>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</si>
  <si>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</si>
  <si>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</si>
  <si>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</si>
  <si>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</si>
  <si>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</si>
  <si>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</si>
  <si>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</si>
  <si>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</si>
  <si>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</si>
  <si>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</si>
  <si>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</si>
  <si>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</si>
  <si>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</si>
  <si>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</si>
  <si>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</si>
  <si>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</si>
  <si>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</si>
  <si>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</si>
  <si>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</si>
  <si>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</si>
  <si>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</si>
  <si>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</si>
  <si>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</si>
  <si>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</si>
  <si>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</si>
  <si>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</si>
  <si>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</si>
  <si>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</si>
  <si>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</si>
  <si>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</si>
  <si>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</si>
  <si>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</si>
  <si>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</si>
  <si>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</si>
  <si>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</si>
  <si>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</si>
  <si>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</si>
  <si>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</si>
  <si>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</si>
  <si>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</si>
  <si>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</si>
  <si>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</si>
  <si>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</si>
  <si>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</si>
  <si>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</si>
  <si>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</si>
  <si>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</si>
  <si>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</si>
  <si>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</si>
  <si>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</si>
  <si>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</si>
  <si>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</si>
  <si>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</si>
  <si>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</si>
  <si>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</si>
  <si>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</si>
  <si>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</si>
  <si>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</si>
  <si>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</si>
  <si>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</si>
  <si>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</si>
  <si>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</si>
  <si>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</si>
  <si>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</si>
  <si>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</si>
  <si>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</si>
  <si>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</si>
  <si>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</si>
  <si>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</si>
  <si>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</si>
  <si>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</si>
  <si>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</si>
  <si>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</si>
  <si>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</si>
  <si>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</si>
  <si>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</si>
  <si>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</si>
  <si>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</si>
  <si>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</si>
  <si>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</si>
  <si>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</si>
  <si>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</si>
  <si>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</si>
  <si>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</si>
  <si>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</si>
  <si>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</si>
  <si>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</si>
  <si>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</si>
  <si>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</si>
  <si>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</si>
  <si>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</si>
  <si>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</si>
  <si>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</si>
  <si>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</si>
  <si>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</si>
  <si>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</si>
  <si>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</si>
  <si>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</si>
  <si>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</si>
  <si>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</si>
  <si>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</si>
  <si>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</si>
  <si>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</si>
  <si>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</si>
  <si>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</si>
  <si>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</si>
  <si>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</si>
  <si>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</si>
  <si>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</si>
  <si>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</si>
  <si>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</si>
  <si>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</si>
  <si>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</si>
  <si>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</si>
  <si>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</si>
  <si>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</si>
  <si>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</si>
  <si>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</si>
  <si>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</si>
  <si>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</si>
  <si>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</si>
  <si>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</si>
  <si>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</si>
  <si>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</si>
  <si>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</si>
  <si>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</si>
  <si>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</si>
  <si>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</si>
  <si>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</si>
  <si>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</si>
  <si>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</si>
  <si>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</si>
  <si>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</si>
  <si>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</si>
  <si>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</si>
  <si>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</si>
  <si>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</si>
  <si>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</si>
  <si>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</si>
  <si>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</si>
  <si>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</si>
  <si>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</si>
  <si>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</si>
  <si>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</si>
  <si>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</si>
  <si>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</si>
  <si>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</si>
  <si>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</si>
  <si>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</si>
  <si>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</si>
  <si>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</si>
  <si>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</si>
  <si>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</si>
  <si>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</si>
  <si>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</si>
  <si>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</si>
  <si>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</si>
  <si>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</si>
  <si>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</si>
  <si>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</si>
  <si>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</si>
  <si>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</si>
  <si>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</si>
  <si>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</si>
  <si>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</si>
  <si>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</si>
  <si>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</si>
  <si>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</si>
  <si>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</si>
  <si>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</si>
  <si>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</si>
  <si>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</si>
  <si>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</si>
  <si>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</si>
  <si>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</si>
  <si>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</si>
  <si>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</si>
  <si>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</si>
  <si>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</si>
  <si>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</si>
  <si>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</si>
  <si>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</si>
  <si>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</si>
  <si>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</si>
  <si>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</si>
  <si>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</si>
  <si>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</si>
  <si>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</si>
  <si>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</si>
  <si>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</si>
  <si>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</si>
  <si>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</si>
  <si>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</si>
  <si>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</si>
  <si>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</si>
  <si>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</si>
  <si>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</si>
  <si>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</si>
  <si>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</si>
  <si>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</si>
  <si>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</si>
  <si>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</si>
  <si>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</si>
  <si>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</si>
  <si>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</si>
  <si>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</si>
  <si>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</si>
  <si>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</si>
  <si>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</si>
  <si>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</si>
  <si>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</si>
  <si>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</si>
  <si>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</si>
  <si>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</si>
  <si>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</si>
  <si>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</si>
  <si>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</si>
  <si>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</si>
  <si>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</si>
  <si>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</si>
  <si>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</si>
  <si>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</si>
  <si>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</si>
  <si>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</si>
  <si>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</si>
  <si>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</si>
  <si>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</si>
  <si>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</si>
  <si>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</si>
  <si>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</si>
  <si>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</si>
  <si>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</si>
  <si>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</si>
  <si>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</si>
  <si>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</si>
  <si>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</si>
  <si>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</si>
  <si>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</si>
  <si>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</si>
  <si>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</si>
  <si>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</si>
  <si>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</si>
  <si>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</si>
  <si>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</si>
  <si>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</si>
  <si>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</si>
  <si>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</si>
  <si>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</si>
  <si>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</si>
  <si>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</si>
  <si>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</si>
  <si>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</si>
  <si>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</si>
  <si>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</si>
  <si>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</si>
  <si>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</si>
  <si>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</si>
  <si>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</si>
  <si>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</si>
  <si>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</si>
  <si>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</si>
  <si>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</si>
  <si>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</si>
  <si>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</si>
  <si>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</si>
  <si>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</si>
  <si>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</si>
  <si>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</si>
  <si>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</si>
  <si>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</si>
  <si>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</si>
  <si>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</si>
  <si>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</si>
  <si>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</si>
  <si>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</si>
  <si>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</si>
  <si>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</si>
  <si>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</si>
  <si>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</si>
  <si>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</si>
  <si>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</si>
  <si>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</si>
  <si>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</si>
  <si>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</si>
  <si>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</si>
  <si>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</si>
  <si>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</si>
  <si>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</si>
  <si>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</si>
  <si>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</si>
  <si>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</si>
  <si>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</si>
  <si>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</si>
  <si>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</si>
  <si>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</si>
  <si>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</si>
  <si>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</si>
  <si>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</si>
  <si>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</si>
  <si>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</si>
  <si>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</si>
  <si>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</si>
  <si>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</si>
  <si>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</si>
  <si>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</si>
  <si>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</si>
  <si>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</si>
  <si>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</si>
  <si>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</si>
  <si>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</si>
  <si>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</si>
  <si>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</si>
  <si>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</si>
  <si>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</si>
  <si>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</si>
  <si>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</si>
  <si>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</si>
  <si>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</si>
  <si>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</si>
  <si>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</si>
  <si>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</si>
  <si>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</si>
  <si>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</si>
  <si>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</si>
  <si>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</si>
  <si>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</si>
  <si>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</si>
  <si>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</si>
  <si>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</si>
  <si>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</si>
  <si>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</si>
  <si>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</si>
  <si>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</si>
  <si>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</si>
  <si>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</si>
  <si>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</si>
  <si>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</si>
  <si>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</si>
  <si>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</si>
  <si>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</si>
  <si>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</si>
  <si>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</si>
  <si>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</si>
  <si>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</si>
  <si>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</si>
  <si>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</si>
  <si>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</si>
  <si>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</si>
  <si>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</si>
  <si>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</si>
  <si>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</si>
  <si>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</si>
  <si>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</si>
  <si>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</si>
  <si>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</si>
  <si>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</si>
  <si>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</si>
  <si>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</si>
  <si>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</si>
  <si>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</si>
  <si>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</si>
  <si>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</si>
  <si>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</si>
  <si>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</si>
  <si>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</si>
  <si>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</si>
  <si>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</si>
  <si>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</si>
  <si>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</si>
  <si>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</si>
  <si>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</si>
  <si>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</si>
  <si>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</si>
  <si>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</si>
  <si>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</si>
  <si>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</si>
  <si>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</si>
  <si>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</si>
  <si>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</si>
  <si>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</si>
  <si>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</si>
  <si>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</si>
  <si>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</si>
  <si>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</si>
  <si>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</si>
  <si>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</si>
  <si>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</si>
  <si>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</si>
  <si>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</si>
  <si>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</si>
  <si>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</si>
  <si>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</si>
  <si>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</si>
  <si>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</si>
  <si>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</si>
  <si>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</si>
  <si>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</si>
  <si>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</si>
  <si>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</si>
  <si>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</si>
  <si>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</si>
  <si>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</si>
  <si>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</si>
  <si>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</si>
  <si>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</si>
  <si>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</si>
  <si>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</si>
  <si>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</si>
  <si>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</si>
  <si>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</si>
  <si>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</si>
  <si>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</si>
  <si>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</si>
  <si>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</si>
  <si>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</si>
  <si>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</si>
  <si>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</si>
  <si>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</si>
  <si>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</si>
  <si>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</si>
  <si>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</si>
  <si>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</si>
  <si>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</si>
  <si>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</si>
  <si>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</si>
  <si>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</si>
  <si>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</si>
  <si>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</si>
  <si>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</si>
  <si>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</si>
  <si>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</si>
  <si>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</si>
  <si>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</si>
  <si>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</si>
  <si>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</si>
  <si>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</si>
  <si>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</si>
  <si>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</si>
  <si>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</si>
  <si>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</si>
  <si>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</si>
  <si>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</si>
  <si>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</si>
  <si>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</si>
  <si>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</si>
  <si>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</si>
  <si>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</si>
  <si>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</si>
  <si>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</si>
  <si>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</si>
  <si>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</si>
  <si>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</si>
  <si>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</si>
  <si>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</si>
  <si>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</si>
  <si>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</si>
  <si>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</si>
  <si>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</si>
  <si>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</si>
  <si>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</si>
  <si>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</si>
  <si>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</si>
  <si>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</si>
  <si>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</si>
  <si>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</si>
  <si>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</si>
  <si>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</si>
  <si>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</si>
  <si>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</si>
  <si>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</si>
  <si>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</si>
  <si>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</si>
  <si>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</si>
  <si>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</si>
  <si>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</si>
  <si>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</si>
  <si>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</si>
  <si>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</si>
  <si>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</si>
  <si>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</si>
  <si>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</si>
  <si>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</si>
  <si>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</si>
  <si>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</si>
  <si>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</si>
  <si>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</si>
  <si>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</si>
  <si>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</si>
  <si>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</si>
  <si>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</si>
  <si>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</si>
  <si>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</si>
  <si>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</si>
  <si>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</si>
  <si>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</si>
  <si>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</si>
  <si>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</si>
  <si>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</si>
  <si>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</si>
  <si>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</si>
  <si>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</si>
  <si>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</si>
  <si>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</si>
  <si>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</si>
  <si>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</si>
  <si>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</si>
  <si>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</si>
  <si>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</si>
  <si>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</si>
  <si>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</si>
  <si>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</si>
  <si>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</si>
  <si>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</si>
  <si>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</si>
  <si>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</si>
  <si>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</si>
  <si>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</si>
  <si>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</si>
  <si>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</si>
  <si>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</si>
  <si>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</si>
  <si>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</si>
  <si>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</si>
  <si>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</si>
  <si>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</si>
  <si>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</si>
  <si>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</si>
  <si>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</si>
  <si>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</si>
  <si>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</si>
  <si>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</si>
  <si>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</si>
  <si>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</si>
  <si>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</si>
  <si>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</si>
  <si>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</si>
  <si>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</si>
  <si>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</si>
  <si>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</si>
  <si>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</si>
  <si>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</si>
  <si>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</si>
  <si>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</si>
  <si>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</si>
  <si>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</si>
  <si>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</si>
  <si>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</si>
  <si>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</si>
  <si>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</si>
  <si>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</si>
  <si>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</si>
  <si>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</si>
  <si>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</si>
  <si>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</si>
  <si>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</si>
  <si>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</si>
  <si>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</si>
  <si>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</si>
  <si>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</si>
  <si>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</si>
  <si>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</si>
  <si>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</si>
  <si>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</si>
  <si>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</si>
  <si>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</si>
  <si>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</si>
  <si>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</si>
  <si>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</si>
  <si>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</si>
  <si>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</si>
  <si>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</si>
  <si>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</si>
  <si>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</si>
  <si>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</si>
  <si>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</si>
  <si>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</si>
  <si>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</si>
  <si>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</si>
  <si>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</si>
  <si>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</si>
  <si>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</si>
  <si>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</si>
  <si>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</si>
  <si>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</si>
  <si>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</si>
  <si>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</si>
  <si>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</si>
  <si>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</si>
  <si>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</si>
  <si>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</si>
  <si>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</si>
  <si>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</si>
  <si>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</si>
  <si>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</si>
  <si>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</si>
  <si>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</si>
  <si>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</si>
  <si>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</si>
  <si>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</si>
  <si>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</si>
  <si>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</si>
  <si>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</si>
  <si>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</si>
  <si>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</si>
  <si>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</si>
  <si>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</si>
  <si>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</si>
  <si>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</si>
  <si>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</si>
  <si>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</si>
  <si>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</si>
  <si>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</si>
  <si>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</si>
  <si>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</si>
  <si>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</si>
  <si>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</si>
  <si>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</si>
  <si>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</si>
  <si>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</si>
  <si>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</si>
  <si>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</si>
  <si>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</si>
  <si>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</si>
  <si>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</si>
  <si>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</si>
  <si>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</si>
  <si>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</si>
  <si>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</si>
  <si>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</si>
  <si>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</si>
  <si>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</si>
  <si>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</si>
  <si>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</si>
  <si>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</si>
  <si>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</si>
  <si>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</si>
  <si>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</si>
  <si>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</si>
  <si>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</si>
  <si>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</si>
  <si>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</si>
  <si>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</si>
  <si>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</si>
  <si>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</si>
  <si>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</si>
  <si>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</si>
  <si>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</si>
  <si>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</si>
  <si>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</si>
  <si>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</si>
  <si>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</si>
  <si>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</si>
  <si>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</si>
  <si>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</si>
  <si>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</si>
  <si>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</si>
  <si>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</si>
  <si>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</si>
  <si>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</si>
  <si>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</si>
  <si>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</si>
  <si>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</si>
  <si>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</si>
  <si>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</si>
  <si>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</si>
  <si>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</si>
  <si>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</si>
  <si>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</si>
  <si>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</si>
  <si>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</si>
  <si>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</si>
  <si>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</si>
  <si>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</si>
  <si>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</si>
  <si>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</si>
  <si>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</si>
  <si>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</si>
  <si>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</si>
  <si>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</si>
  <si>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</si>
  <si>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</si>
  <si>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</si>
  <si>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</si>
  <si>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</si>
  <si>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</si>
  <si>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</si>
  <si>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</si>
  <si>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</si>
  <si>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</si>
  <si>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</si>
  <si>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</si>
  <si>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</si>
  <si>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</si>
  <si>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</si>
  <si>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</si>
  <si>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</si>
  <si>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</si>
  <si>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</si>
  <si>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</si>
  <si>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</si>
  <si>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</si>
  <si>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</si>
  <si>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</si>
  <si>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</si>
  <si>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</si>
  <si>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</si>
  <si>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</si>
  <si>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</si>
  <si>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</si>
  <si>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</si>
  <si>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</si>
  <si>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</si>
  <si>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</si>
  <si>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</si>
  <si>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</si>
  <si>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</si>
  <si>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</si>
  <si>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</si>
  <si>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</si>
  <si>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</si>
  <si>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</si>
  <si>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</si>
  <si>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</si>
  <si>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</si>
  <si>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</si>
  <si>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</si>
  <si>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</si>
  <si>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</si>
  <si>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</si>
  <si>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</si>
  <si>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</si>
  <si>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</si>
  <si>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</si>
  <si>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</si>
  <si>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</si>
  <si>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</si>
  <si>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</si>
  <si>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</si>
  <si>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</si>
  <si>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</si>
  <si>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</si>
  <si>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</si>
  <si>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</si>
  <si>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</si>
  <si>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</si>
  <si>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</si>
  <si>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</si>
  <si>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</si>
  <si>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</si>
  <si>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</si>
  <si>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</si>
  <si>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</si>
  <si>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</si>
  <si>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</si>
  <si>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</si>
  <si>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</si>
  <si>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</si>
  <si>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</si>
  <si>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</si>
  <si>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</si>
  <si>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</si>
  <si>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</si>
  <si>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</si>
  <si>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</si>
  <si>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</si>
  <si>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</si>
  <si>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</si>
  <si>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</si>
  <si>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</si>
  <si>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</si>
  <si>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</si>
  <si>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</si>
  <si>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</si>
  <si>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</si>
  <si>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</si>
  <si>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</si>
  <si>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</si>
  <si>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</si>
  <si>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</si>
  <si>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</si>
  <si>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</si>
  <si>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</si>
  <si>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</si>
  <si>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</si>
  <si>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</si>
  <si>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</si>
  <si>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</si>
  <si>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</si>
  <si>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</si>
  <si>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</si>
  <si>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</si>
  <si>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</si>
  <si>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</si>
  <si>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</si>
  <si>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</si>
  <si>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</si>
  <si>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</si>
  <si>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</si>
  <si>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</si>
  <si>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</si>
  <si>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</si>
  <si>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</si>
  <si>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</si>
  <si>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</si>
  <si>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</si>
  <si>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</si>
  <si>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</si>
  <si>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</si>
  <si>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</si>
  <si>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</si>
  <si>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</si>
  <si>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</si>
  <si>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</si>
  <si>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</si>
  <si>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</si>
  <si>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</si>
  <si>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</si>
  <si>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</si>
  <si>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</si>
  <si>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</si>
  <si>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</si>
  <si>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</si>
  <si>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</si>
  <si>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</si>
  <si>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</si>
  <si>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</si>
  <si>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</si>
  <si>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</si>
  <si>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</si>
  <si>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</si>
  <si>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</si>
  <si>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</si>
  <si>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</si>
  <si>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</si>
  <si>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</si>
  <si>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</si>
  <si>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</si>
  <si>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</si>
  <si>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</si>
  <si>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</si>
  <si>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</si>
  <si>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</si>
  <si>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</si>
  <si>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</si>
  <si>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</si>
  <si>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</si>
  <si>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</si>
  <si>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</si>
  <si>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</si>
  <si>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</si>
  <si>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</si>
  <si>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</si>
  <si>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</si>
  <si>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</si>
  <si>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</si>
  <si>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</si>
  <si>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</si>
  <si>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</si>
  <si>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</si>
  <si>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</si>
  <si>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</si>
  <si>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</si>
  <si>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</si>
  <si>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</si>
  <si>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</si>
  <si>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</si>
  <si>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</si>
  <si>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</si>
  <si>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</si>
  <si>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</si>
  <si>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</si>
  <si>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</si>
  <si>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</si>
  <si>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</si>
  <si>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</si>
  <si>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</si>
  <si>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</si>
  <si>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</si>
  <si>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</si>
  <si>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</si>
  <si>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</si>
  <si>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</si>
  <si>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</si>
  <si>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</si>
  <si>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</si>
  <si>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</si>
  <si>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</si>
  <si>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</si>
  <si>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</si>
  <si>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</si>
  <si>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</si>
  <si>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</si>
  <si>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</si>
  <si>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</si>
  <si>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</si>
  <si>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</si>
  <si>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</si>
  <si>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</si>
  <si>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</si>
  <si>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</si>
  <si>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</si>
  <si>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</si>
  <si>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</si>
  <si>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</si>
  <si>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</si>
  <si>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</si>
  <si>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</si>
  <si>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</si>
  <si>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</si>
  <si>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</si>
  <si>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</si>
  <si>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</si>
  <si>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</si>
  <si>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</si>
  <si>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</si>
  <si>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</si>
  <si>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</si>
  <si>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</si>
  <si>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</si>
  <si>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</si>
  <si>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</si>
  <si>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</si>
  <si>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</si>
  <si>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</si>
  <si>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</si>
  <si>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</si>
  <si>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</si>
  <si>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</si>
  <si>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</si>
  <si>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</si>
  <si>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</si>
  <si>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</si>
  <si>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</si>
  <si>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</si>
  <si>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</si>
  <si>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</si>
  <si>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</si>
  <si>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</si>
  <si>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</si>
  <si>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</si>
  <si>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</si>
  <si>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</si>
  <si>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</si>
  <si>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</si>
  <si>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</si>
  <si>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</si>
  <si>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</si>
  <si>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</si>
  <si>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</si>
  <si>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</si>
  <si>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</si>
  <si>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</si>
  <si>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</si>
  <si>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</si>
  <si>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</si>
  <si>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</si>
  <si>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</si>
  <si>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</si>
  <si>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</si>
  <si>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</si>
  <si>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</si>
  <si>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</si>
  <si>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</si>
  <si>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</si>
  <si>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</si>
  <si>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</si>
  <si>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</si>
  <si>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</si>
  <si>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</si>
  <si>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</si>
  <si>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</si>
  <si>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</si>
  <si>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</si>
  <si>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</si>
  <si>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</si>
  <si>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</si>
  <si>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</si>
  <si>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</si>
  <si>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</si>
  <si>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</si>
  <si>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</si>
  <si>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</si>
  <si>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</si>
  <si>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</si>
  <si>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</si>
  <si>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</si>
  <si>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</si>
  <si>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</si>
  <si>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</si>
  <si>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</si>
  <si>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</si>
  <si>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</si>
  <si>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</si>
  <si>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</si>
  <si>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</si>
  <si>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</si>
  <si>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</si>
  <si>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</si>
  <si>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</si>
  <si>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</si>
  <si>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</si>
  <si>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</si>
  <si>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</si>
  <si>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</si>
  <si>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</si>
  <si>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</si>
  <si>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</si>
  <si>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</si>
  <si>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</si>
  <si>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</si>
  <si>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</si>
  <si>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</si>
  <si>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</si>
  <si>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</si>
  <si>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</si>
  <si>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</si>
  <si>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</si>
  <si>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</si>
  <si>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</si>
  <si>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</si>
  <si>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</si>
  <si>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</si>
  <si>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</si>
  <si>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</si>
  <si>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</si>
  <si>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</si>
  <si>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</si>
  <si>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</si>
  <si>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</si>
  <si>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</si>
  <si>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</si>
  <si>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</si>
  <si>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</si>
  <si>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</si>
  <si>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</si>
  <si>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</si>
  <si>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</si>
  <si>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</si>
  <si>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</si>
  <si>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</si>
  <si>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</si>
  <si>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</si>
  <si>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</si>
  <si>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</si>
  <si>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</si>
  <si>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</si>
  <si>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</si>
  <si>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</si>
  <si>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</si>
  <si>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</si>
  <si>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</si>
  <si>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</si>
  <si>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</si>
  <si>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</si>
  <si>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</si>
  <si>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</si>
  <si>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</si>
  <si>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</si>
  <si>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</si>
  <si>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</si>
  <si>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</si>
  <si>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</si>
  <si>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</si>
  <si>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</si>
  <si>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</si>
  <si>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</si>
  <si>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</si>
  <si>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</si>
  <si>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</si>
  <si>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</si>
  <si>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</si>
  <si>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</si>
  <si>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</si>
  <si>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</si>
  <si>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</si>
  <si>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</si>
  <si>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</si>
  <si>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</si>
  <si>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</si>
  <si>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</si>
  <si>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</si>
  <si>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</si>
  <si>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</si>
  <si>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</si>
  <si>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</si>
  <si>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</si>
  <si>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</si>
  <si>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</si>
  <si>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</si>
  <si>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</si>
  <si>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</si>
  <si>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</si>
  <si>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</si>
  <si>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</si>
  <si>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</si>
  <si>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</si>
  <si>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</si>
  <si>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</si>
  <si>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</si>
  <si>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</si>
  <si>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</si>
  <si>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</si>
  <si>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</si>
  <si>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</si>
  <si>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</si>
  <si>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</si>
  <si>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</si>
  <si>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</si>
  <si>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</si>
  <si>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</si>
  <si>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</si>
  <si>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</si>
  <si>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</si>
  <si>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</si>
  <si>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</si>
  <si>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</si>
  <si>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</si>
  <si>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</si>
  <si>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</si>
  <si>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</si>
  <si>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</si>
  <si>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</si>
  <si>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</si>
  <si>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</si>
  <si>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</si>
  <si>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</si>
  <si>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</si>
  <si>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</si>
  <si>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</si>
  <si>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</si>
  <si>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</si>
  <si>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</si>
  <si>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</si>
  <si>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</si>
  <si>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</si>
  <si>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</si>
  <si>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</si>
  <si>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</si>
  <si>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</si>
  <si>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</si>
  <si>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</si>
  <si>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</si>
  <si>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</si>
  <si>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</si>
  <si>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</si>
  <si>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</si>
  <si>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</si>
  <si>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</si>
  <si>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</si>
  <si>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</si>
  <si>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</si>
  <si>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</si>
  <si>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</si>
  <si>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</si>
  <si>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</si>
  <si>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</si>
  <si>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</si>
  <si>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</si>
  <si>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</si>
  <si>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</si>
  <si>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</si>
  <si>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</si>
  <si>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</si>
  <si>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</si>
  <si>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</si>
  <si>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</si>
  <si>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</si>
  <si>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</si>
  <si>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</si>
  <si>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</si>
  <si>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</si>
  <si>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</si>
  <si>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</si>
  <si>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</si>
  <si>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</si>
  <si>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</si>
  <si>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</si>
  <si>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</si>
  <si>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</si>
  <si>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</si>
  <si>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</si>
  <si>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</si>
  <si>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</si>
  <si>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</si>
  <si>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</si>
  <si>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</si>
  <si>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</si>
  <si>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</si>
  <si>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</si>
  <si>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</si>
  <si>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</si>
  <si>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</si>
  <si>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</si>
  <si>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</si>
  <si>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</si>
  <si>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</si>
  <si>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</si>
  <si>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</si>
  <si>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</si>
  <si>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</si>
  <si>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</si>
  <si>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</si>
  <si>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</si>
  <si>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</si>
  <si>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</si>
  <si>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</si>
  <si>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</si>
  <si>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</si>
  <si>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</si>
  <si>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</si>
  <si>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</si>
  <si>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</si>
  <si>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</si>
  <si>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</si>
  <si>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</si>
  <si>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</si>
  <si>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</si>
  <si>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</si>
  <si>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</si>
  <si>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</si>
  <si>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</si>
  <si>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</si>
  <si>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</si>
  <si>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</si>
  <si>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</si>
  <si>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</si>
  <si>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</si>
  <si>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</si>
  <si>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</si>
  <si>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</si>
  <si>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</si>
  <si>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</si>
  <si>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</si>
  <si>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</si>
  <si>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</si>
  <si>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</si>
  <si>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</si>
  <si>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</si>
  <si>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</si>
  <si>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</si>
  <si>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</si>
  <si>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</si>
  <si>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</si>
  <si>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</si>
  <si>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</si>
  <si>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</si>
  <si>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</si>
  <si>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</si>
  <si>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</si>
  <si>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</si>
  <si>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</si>
  <si>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</si>
  <si>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</si>
  <si>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</si>
  <si>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</si>
  <si>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</si>
  <si>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</si>
  <si>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</si>
  <si>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</si>
  <si>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</si>
  <si>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</si>
  <si>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</si>
  <si>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</si>
  <si>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</si>
  <si>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</si>
  <si>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</si>
  <si>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</si>
  <si>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</si>
  <si>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</si>
  <si>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</si>
  <si>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</si>
  <si>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</si>
  <si>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</si>
  <si>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</si>
  <si>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</si>
  <si>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</si>
  <si>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</si>
  <si>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</si>
  <si>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</si>
  <si>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</si>
  <si>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</si>
  <si>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</si>
  <si>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</si>
  <si>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</si>
  <si>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</si>
  <si>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</si>
  <si>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</si>
  <si>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</si>
  <si>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</si>
  <si>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</si>
  <si>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</si>
  <si>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</si>
  <si>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</si>
  <si>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</si>
  <si>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</si>
  <si>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</si>
  <si>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</si>
  <si>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</si>
  <si>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</si>
  <si>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</si>
  <si>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</si>
  <si>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</si>
  <si>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</si>
  <si>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</si>
  <si>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</si>
  <si>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</si>
  <si>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</si>
  <si>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</si>
  <si>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</si>
  <si>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</si>
  <si>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</si>
  <si>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</si>
  <si>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</si>
  <si>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</si>
  <si>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</si>
  <si>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</si>
  <si>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</si>
  <si>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</si>
  <si>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</si>
  <si>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</si>
  <si>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</si>
  <si>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</si>
  <si>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</si>
  <si>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</si>
  <si>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</si>
  <si>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</si>
  <si>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</si>
  <si>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</si>
  <si>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</si>
  <si>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</si>
  <si>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</si>
  <si>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</si>
  <si>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</si>
  <si>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</si>
  <si>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</si>
  <si>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</si>
  <si>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</si>
  <si>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</si>
  <si>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</si>
  <si>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</si>
  <si>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</si>
  <si>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</si>
  <si>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</si>
  <si>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</si>
  <si>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</si>
  <si>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</si>
  <si>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</si>
  <si>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</si>
  <si>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</si>
  <si>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</si>
  <si>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</si>
  <si>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</si>
  <si>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</si>
  <si>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</si>
  <si>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</si>
  <si>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</si>
  <si>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</si>
  <si>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</si>
  <si>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</si>
  <si>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</si>
  <si>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</si>
  <si>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</si>
  <si>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</si>
  <si>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</si>
  <si>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</si>
  <si>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</si>
  <si>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</si>
  <si>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</si>
  <si>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</si>
  <si>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</si>
  <si>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</si>
  <si>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</si>
  <si>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</si>
  <si>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</si>
  <si>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</si>
  <si>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</si>
  <si>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</si>
  <si>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</si>
  <si>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</si>
  <si>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</si>
  <si>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</si>
  <si>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</si>
  <si>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</si>
  <si>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</si>
  <si>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</si>
  <si>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</si>
  <si>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</si>
  <si>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</si>
  <si>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</si>
  <si>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</si>
  <si>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</si>
  <si>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</si>
  <si>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</si>
  <si>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</si>
  <si>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</si>
  <si>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</si>
  <si>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</si>
  <si>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</si>
  <si>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</si>
  <si>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</si>
  <si>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</si>
  <si>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</si>
  <si>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</si>
  <si>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</si>
  <si>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</si>
  <si>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</si>
  <si>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</si>
  <si>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</si>
  <si>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</si>
  <si>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</si>
  <si>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</si>
  <si>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</si>
  <si>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</si>
  <si>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</si>
  <si>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</si>
  <si>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</si>
  <si>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</si>
  <si>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</si>
  <si>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</si>
  <si>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</si>
  <si>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</si>
  <si>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</si>
  <si>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</si>
  <si>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</si>
  <si>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</si>
  <si>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</si>
  <si>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</si>
  <si>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</si>
  <si>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</si>
  <si>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</si>
  <si>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</si>
  <si>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</si>
  <si>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</si>
  <si>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</si>
  <si>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</si>
  <si>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</si>
  <si>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</si>
  <si>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</si>
  <si>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</si>
  <si>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</si>
  <si>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</si>
  <si>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</si>
  <si>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</si>
  <si>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</si>
  <si>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</si>
  <si>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</si>
  <si>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</si>
  <si>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</si>
  <si>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</si>
  <si>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</si>
  <si>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</si>
  <si>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</si>
  <si>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</si>
  <si>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</si>
  <si>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</si>
  <si>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</si>
  <si>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</si>
  <si>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</si>
  <si>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</si>
  <si>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</si>
  <si>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</si>
  <si>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</si>
  <si>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</si>
  <si>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</si>
  <si>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</si>
  <si>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</si>
  <si>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</si>
  <si>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</si>
  <si>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</si>
  <si>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</si>
  <si>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</si>
  <si>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</si>
  <si>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</si>
  <si>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</si>
  <si>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</si>
  <si>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</si>
  <si>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</si>
  <si>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</si>
  <si>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</si>
  <si>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</si>
  <si>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</si>
  <si>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</si>
  <si>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</si>
  <si>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</si>
  <si>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</si>
  <si>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</si>
  <si>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</si>
  <si>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</si>
  <si>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</si>
  <si>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</si>
  <si>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</si>
  <si>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</si>
  <si>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</si>
  <si>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</si>
  <si>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</si>
  <si>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</si>
  <si>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</si>
  <si>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</si>
  <si>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</si>
  <si>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</si>
  <si>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</si>
  <si>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</si>
  <si>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</si>
  <si>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</si>
  <si>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</si>
  <si>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</si>
  <si>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</si>
  <si>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</si>
  <si>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</si>
  <si>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</si>
  <si>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</si>
  <si>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</si>
  <si>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</si>
  <si>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</si>
  <si>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</si>
  <si>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</si>
  <si>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</si>
  <si>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</si>
  <si>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</si>
  <si>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</si>
  <si>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</si>
  <si>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</si>
  <si>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</si>
  <si>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</si>
  <si>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</si>
  <si>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</si>
  <si>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</si>
  <si>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</si>
  <si>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</si>
  <si>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</si>
  <si>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</si>
  <si>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</si>
  <si>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</si>
  <si>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</si>
  <si>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</si>
  <si>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</si>
  <si>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</si>
  <si>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</si>
  <si>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</si>
  <si>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</si>
  <si>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</si>
  <si>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</si>
  <si>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</si>
  <si>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</si>
  <si>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</si>
  <si>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</si>
  <si>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</si>
  <si>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</si>
  <si>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</si>
  <si>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</si>
  <si>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</si>
  <si>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</si>
  <si>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</si>
  <si>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</si>
  <si>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</si>
  <si>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</si>
  <si>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</si>
  <si>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</si>
  <si>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</si>
  <si>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</si>
  <si>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</si>
  <si>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</si>
  <si>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</si>
  <si>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</si>
  <si>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</si>
  <si>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</si>
  <si>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</si>
  <si>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</si>
  <si>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</si>
  <si>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</si>
  <si>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</si>
  <si>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</si>
  <si>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</si>
  <si>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</si>
  <si>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</si>
  <si>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</si>
  <si>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</si>
  <si>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</si>
  <si>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</si>
  <si>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</si>
  <si>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</si>
  <si>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</si>
  <si>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</si>
  <si>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</si>
  <si>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</si>
  <si>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</si>
  <si>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</si>
  <si>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</si>
  <si>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</si>
  <si>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</si>
  <si>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</si>
  <si>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</si>
  <si>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</si>
  <si>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</si>
  <si>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</si>
  <si>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</si>
  <si>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</si>
  <si>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</si>
  <si>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</si>
  <si>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</si>
  <si>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</si>
  <si>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</si>
  <si>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</si>
  <si>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</si>
  <si>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</si>
  <si>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</si>
  <si>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</si>
  <si>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</si>
  <si>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</si>
  <si>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</si>
  <si>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</si>
  <si>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</si>
  <si>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</si>
  <si>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</si>
  <si>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</si>
  <si>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</si>
  <si>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</si>
  <si>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</si>
  <si>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</si>
  <si>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</si>
  <si>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</si>
  <si>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</si>
  <si>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</si>
  <si>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</si>
  <si>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</si>
  <si>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</si>
  <si>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</si>
  <si>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</si>
  <si>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</si>
  <si>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</si>
  <si>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</si>
  <si>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</si>
  <si>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</si>
  <si>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</si>
  <si>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</si>
  <si>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</si>
  <si>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</si>
  <si>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</si>
  <si>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</si>
  <si>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</si>
  <si>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</si>
  <si>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</si>
  <si>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</si>
  <si>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</si>
  <si>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</si>
  <si>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</si>
  <si>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</si>
  <si>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</si>
  <si>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</si>
  <si>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</si>
  <si>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</si>
  <si>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</si>
  <si>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</si>
  <si>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</si>
  <si>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</si>
  <si>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</si>
  <si>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</si>
  <si>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</si>
  <si>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</si>
  <si>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</si>
  <si>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</si>
  <si>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</si>
  <si>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</si>
  <si>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</si>
  <si>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</si>
  <si>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</si>
  <si>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</si>
  <si>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</si>
  <si>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</si>
  <si>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</si>
  <si>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</si>
  <si>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</si>
  <si>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</si>
  <si>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</si>
  <si>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</si>
  <si>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</si>
  <si>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</si>
  <si>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</si>
  <si>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</si>
  <si>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</si>
  <si>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</si>
  <si>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</si>
  <si>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</si>
  <si>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</si>
  <si>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</si>
  <si>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</si>
  <si>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</si>
  <si>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</si>
  <si>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</si>
  <si>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</si>
  <si>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</si>
  <si>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</si>
  <si>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</si>
  <si>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</si>
  <si>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</si>
  <si>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</si>
  <si>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</si>
  <si>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</si>
  <si>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</si>
  <si>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</si>
  <si>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</si>
  <si>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</si>
  <si>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</si>
  <si>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</si>
  <si>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</si>
  <si>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</si>
  <si>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</si>
  <si>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</si>
  <si>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</si>
  <si>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</si>
  <si>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</si>
  <si>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</si>
  <si>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</si>
  <si>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</si>
  <si>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</si>
  <si>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</si>
  <si>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</si>
  <si>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</si>
  <si>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</si>
  <si>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</si>
  <si>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</si>
  <si>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</si>
  <si>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</si>
  <si>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</si>
  <si>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</si>
  <si>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</si>
  <si>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</si>
  <si>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</si>
  <si>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</si>
  <si>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</si>
  <si>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</si>
  <si>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</si>
  <si>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</si>
  <si>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</si>
  <si>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</si>
  <si>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</si>
  <si>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</si>
  <si>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</si>
  <si>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</si>
  <si>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</si>
  <si>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</si>
  <si>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</si>
  <si>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</si>
  <si>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</si>
  <si>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</si>
  <si>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</si>
  <si>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</si>
  <si>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</si>
  <si>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</si>
  <si>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</si>
  <si>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</si>
  <si>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</si>
  <si>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</si>
  <si>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</si>
  <si>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</si>
  <si>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</si>
  <si>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</si>
  <si>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</si>
  <si>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</si>
  <si>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</si>
  <si>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</si>
  <si>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</si>
  <si>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</si>
  <si>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</si>
  <si>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</si>
  <si>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</si>
  <si>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</si>
  <si>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</si>
  <si>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</si>
  <si>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</si>
  <si>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</si>
  <si>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</si>
  <si>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</si>
  <si>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</si>
  <si>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</si>
  <si>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</si>
  <si>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</si>
  <si>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</si>
  <si>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</si>
  <si>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</si>
  <si>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</si>
  <si>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</si>
  <si>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</si>
  <si>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</si>
  <si>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</si>
  <si>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</si>
  <si>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</si>
  <si>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</si>
  <si>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</si>
  <si>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</si>
  <si>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</si>
  <si>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</si>
  <si>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</si>
  <si>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</si>
  <si>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</si>
  <si>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</si>
  <si>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</si>
  <si>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</si>
  <si>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</si>
  <si>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</si>
  <si>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</si>
  <si>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</si>
  <si>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</si>
  <si>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</si>
  <si>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</si>
  <si>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</si>
  <si>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</si>
  <si>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</si>
  <si>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</si>
  <si>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</si>
  <si>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</si>
  <si>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</si>
  <si>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</si>
  <si>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</si>
  <si>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</si>
  <si>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</si>
  <si>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</si>
  <si>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</si>
  <si>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</si>
  <si>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</si>
  <si>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</si>
  <si>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</si>
  <si>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</si>
  <si>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</si>
  <si>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</si>
  <si>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</si>
  <si>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</si>
  <si>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</si>
  <si>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</si>
  <si>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</si>
  <si>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</si>
  <si>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</si>
  <si>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</si>
  <si>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</si>
  <si>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</si>
  <si>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</si>
  <si>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</si>
  <si>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</si>
  <si>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</si>
  <si>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</si>
  <si>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</si>
  <si>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</si>
  <si>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</si>
  <si>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</si>
  <si>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</si>
  <si>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</si>
  <si>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</si>
  <si>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</si>
  <si>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</si>
  <si>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</si>
  <si>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</si>
  <si>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</si>
  <si>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</si>
  <si>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</si>
  <si>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</si>
  <si>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</si>
  <si>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</si>
  <si>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</si>
  <si>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</si>
  <si>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</si>
  <si>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</si>
  <si>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</si>
  <si>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</si>
  <si>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</si>
  <si>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</si>
  <si>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</si>
  <si>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</si>
  <si>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</si>
  <si>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</si>
  <si>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</si>
  <si>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</si>
  <si>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</si>
  <si>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</si>
  <si>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</si>
  <si>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</si>
  <si>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</si>
  <si>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</si>
  <si>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</si>
  <si>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</si>
  <si>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</si>
  <si>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</si>
  <si>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</si>
  <si>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</si>
  <si>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</si>
  <si>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</si>
  <si>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</si>
  <si>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</si>
  <si>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</si>
  <si>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</si>
  <si>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</si>
  <si>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</si>
  <si>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</si>
  <si>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</si>
  <si>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</si>
  <si>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</si>
  <si>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</si>
  <si>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</si>
  <si>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</si>
  <si>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</si>
  <si>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</si>
  <si>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</si>
  <si>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</si>
  <si>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</si>
  <si>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</si>
  <si>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</si>
  <si>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</si>
  <si>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</si>
  <si>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</si>
  <si>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</si>
  <si>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</si>
  <si>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</si>
  <si>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</si>
  <si>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</si>
  <si>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</si>
  <si>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</si>
  <si>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</si>
  <si>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</si>
  <si>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</si>
  <si>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</si>
  <si>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</si>
  <si>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</si>
  <si>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</si>
  <si>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</si>
  <si>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</si>
  <si>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</si>
  <si>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</si>
  <si>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</si>
  <si>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</si>
  <si>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</si>
  <si>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</si>
  <si>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</si>
  <si>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</si>
  <si>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</si>
  <si>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</si>
  <si>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</si>
  <si>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</si>
  <si>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</si>
  <si>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</si>
  <si>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</si>
  <si>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</si>
  <si>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</si>
  <si>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</si>
  <si>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</si>
  <si>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</si>
  <si>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</si>
  <si>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</si>
  <si>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</si>
  <si>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</si>
  <si>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</si>
  <si>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</si>
  <si>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</si>
  <si>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</si>
  <si>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</si>
  <si>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</si>
  <si>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</si>
  <si>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</si>
  <si>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</si>
  <si>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</si>
  <si>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</si>
  <si>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</si>
  <si>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</si>
  <si>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</si>
  <si>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</si>
  <si>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</si>
  <si>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</si>
  <si>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</si>
  <si>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</si>
  <si>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</si>
  <si>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</si>
  <si>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</si>
  <si>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</si>
  <si>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</si>
  <si>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</si>
  <si>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</si>
  <si>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</si>
  <si>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</si>
  <si>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</si>
  <si>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</si>
  <si>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</si>
  <si>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</si>
  <si>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</si>
  <si>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</si>
  <si>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</si>
  <si>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</si>
  <si>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</si>
  <si>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</si>
  <si>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</si>
  <si>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</si>
  <si>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</si>
  <si>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</si>
  <si>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</si>
  <si>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</si>
  <si>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</si>
  <si>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</si>
  <si>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</si>
  <si>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</si>
  <si>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</si>
  <si>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</si>
  <si>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</si>
  <si>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</si>
  <si>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</si>
  <si>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</si>
  <si>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</si>
  <si>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</si>
  <si>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</si>
  <si>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</si>
  <si>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</si>
  <si>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</si>
  <si>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</si>
  <si>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</si>
  <si>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</si>
  <si>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</si>
  <si>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</si>
  <si>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</si>
  <si>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</si>
  <si>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</si>
  <si>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</si>
  <si>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</si>
  <si>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</si>
  <si>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</si>
  <si>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</si>
  <si>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</si>
  <si>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</si>
  <si>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</si>
  <si>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</si>
  <si>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</si>
  <si>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</si>
  <si>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</si>
  <si>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</si>
  <si>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</si>
  <si>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</si>
  <si>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</si>
  <si>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</si>
  <si>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</si>
  <si>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</si>
  <si>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</si>
  <si>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</si>
  <si>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</si>
  <si>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</si>
  <si>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</si>
  <si>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</si>
  <si>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</si>
  <si>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</si>
  <si>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</si>
  <si>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</si>
  <si>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</si>
  <si>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</si>
  <si>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</si>
  <si>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</si>
  <si>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</si>
  <si>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</si>
  <si>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</si>
  <si>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</si>
  <si>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</si>
  <si>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</si>
  <si>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</si>
  <si>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</si>
  <si>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</si>
  <si>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</si>
  <si>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</si>
  <si>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</si>
  <si>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</si>
  <si>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</si>
  <si>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</si>
  <si>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</si>
  <si>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</si>
  <si>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</si>
  <si>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</si>
  <si>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</si>
  <si>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</si>
  <si>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</si>
  <si>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</si>
  <si>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</si>
  <si>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</si>
  <si>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</si>
  <si>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</si>
  <si>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</si>
  <si>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</si>
  <si>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</si>
  <si>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</si>
  <si>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</si>
  <si>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</si>
  <si>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</si>
  <si>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</si>
  <si>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</si>
  <si>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</si>
  <si>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</si>
  <si>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</si>
  <si>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</si>
  <si>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</si>
  <si>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</si>
  <si>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</si>
  <si>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</si>
  <si>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</si>
  <si>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</si>
  <si>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</si>
  <si>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</si>
  <si>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</si>
  <si>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</si>
  <si>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</si>
  <si>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</si>
  <si>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</si>
  <si>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</si>
  <si>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</si>
  <si>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</si>
  <si>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</si>
  <si>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</si>
  <si>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</si>
  <si>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</si>
  <si>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</si>
  <si>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</si>
  <si>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</si>
  <si>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</si>
  <si>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</si>
  <si>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</si>
  <si>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</si>
  <si>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</si>
  <si>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</si>
  <si>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</si>
  <si>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</si>
  <si>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</si>
  <si>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</si>
  <si>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</si>
  <si>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</si>
  <si>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</si>
  <si>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</si>
  <si>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</si>
  <si>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</si>
  <si>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</si>
  <si>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</si>
  <si>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</si>
  <si>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</si>
  <si>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</si>
  <si>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</si>
  <si>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</si>
  <si>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</si>
  <si>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</si>
  <si>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</si>
  <si>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</si>
  <si>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</si>
  <si>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</si>
  <si>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</si>
  <si>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</si>
  <si>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</si>
  <si>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</si>
  <si>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</si>
  <si>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</si>
  <si>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</si>
  <si>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</si>
  <si>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</si>
  <si>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</si>
  <si>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</si>
  <si>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</si>
  <si>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</si>
  <si>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</si>
  <si>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</si>
  <si>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</si>
  <si>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</si>
  <si>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</si>
  <si>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</si>
  <si>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</si>
  <si>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</si>
  <si>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</si>
  <si>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</si>
  <si>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</si>
  <si>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</si>
  <si>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</si>
  <si>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</si>
  <si>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</si>
  <si>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</si>
  <si>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</si>
  <si>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</si>
  <si>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</si>
  <si>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</si>
  <si>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</si>
  <si>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</si>
  <si>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</si>
  <si>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</si>
  <si>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</si>
  <si>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</si>
  <si>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</si>
  <si>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</si>
  <si>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</si>
  <si>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</si>
  <si>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</si>
  <si>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</si>
  <si>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</si>
  <si>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</si>
  <si>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</si>
  <si>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</si>
  <si>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</si>
  <si>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</si>
  <si>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</si>
  <si>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</si>
  <si>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</si>
  <si>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</si>
  <si>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</si>
  <si>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</si>
  <si>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</si>
  <si>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</si>
  <si>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</si>
  <si>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</si>
  <si>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</si>
  <si>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</si>
  <si>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</si>
  <si>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</si>
  <si>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</si>
  <si>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</si>
  <si>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</si>
  <si>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</si>
  <si>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</si>
  <si>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</si>
  <si>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</si>
  <si>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</si>
  <si>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</si>
  <si>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</si>
  <si>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</si>
  <si>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</si>
  <si>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</si>
  <si>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</si>
  <si>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</si>
  <si>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</si>
  <si>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</si>
  <si>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</si>
  <si>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</si>
  <si>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</si>
  <si>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</si>
  <si>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</si>
  <si>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</si>
  <si>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</si>
  <si>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</si>
  <si>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</si>
  <si>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</si>
  <si>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</si>
  <si>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</si>
  <si>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</si>
  <si>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</si>
  <si>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</si>
  <si>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</si>
  <si>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</si>
  <si>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</si>
  <si>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</si>
  <si>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</si>
  <si>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</si>
  <si>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</si>
  <si>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</si>
  <si>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</si>
  <si>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</si>
  <si>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</si>
  <si>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</si>
  <si>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</si>
  <si>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</si>
  <si>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</si>
  <si>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</si>
  <si>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</si>
  <si>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</si>
  <si>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</si>
  <si>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</si>
  <si>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</si>
  <si>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</si>
  <si>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</si>
  <si>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</si>
  <si>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</si>
  <si>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</si>
  <si>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</si>
  <si>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</si>
  <si>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</si>
  <si>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</si>
  <si>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</si>
  <si>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</si>
  <si>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</si>
  <si>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</si>
  <si>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</si>
  <si>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</si>
  <si>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</si>
  <si>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</si>
  <si>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</si>
  <si>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</si>
  <si>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</si>
  <si>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</si>
  <si>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</si>
  <si>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</si>
  <si>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</si>
  <si>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</si>
  <si>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</si>
  <si>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</si>
  <si>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</si>
  <si>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</si>
  <si>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</si>
  <si>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</si>
  <si>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</si>
  <si>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</si>
  <si>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</si>
  <si>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</si>
  <si>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</si>
  <si>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</si>
  <si>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</si>
  <si>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</si>
  <si>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</si>
  <si>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</si>
  <si>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</si>
  <si>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</si>
  <si>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</si>
  <si>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</si>
  <si>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</si>
  <si>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</si>
  <si>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</si>
  <si>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</si>
  <si>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</si>
  <si>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</si>
  <si>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</si>
  <si>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</si>
  <si>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</si>
  <si>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</si>
  <si>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</si>
  <si>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</si>
  <si>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</si>
  <si>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</si>
  <si>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</si>
  <si>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</si>
  <si>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</si>
  <si>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</si>
  <si>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</si>
  <si>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</si>
  <si>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</si>
  <si>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</si>
  <si>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</si>
  <si>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</si>
  <si>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</si>
  <si>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</si>
  <si>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</si>
  <si>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</si>
  <si>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</si>
  <si>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</si>
  <si>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</si>
  <si>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</si>
  <si>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</si>
  <si>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</si>
  <si>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</si>
  <si>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</si>
  <si>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</si>
  <si>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</si>
  <si>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</si>
  <si>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</si>
  <si>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</si>
  <si>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</si>
  <si>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</si>
  <si>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</si>
  <si>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</si>
  <si>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</si>
  <si>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</si>
  <si>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</si>
  <si>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</si>
  <si>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</si>
  <si>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</si>
  <si>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</si>
  <si>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</si>
  <si>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</si>
  <si>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</si>
  <si>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</si>
  <si>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</si>
  <si>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</si>
  <si>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</si>
  <si>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</si>
  <si>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</si>
  <si>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</si>
  <si>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</si>
  <si>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</si>
  <si>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</si>
  <si>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</si>
  <si>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</si>
  <si>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</si>
  <si>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</si>
  <si>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</si>
  <si>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</si>
  <si>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</si>
  <si>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</si>
  <si>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</si>
  <si>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</si>
  <si>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</si>
  <si>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</si>
  <si>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</si>
  <si>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</si>
  <si>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</si>
  <si>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</si>
  <si>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</si>
  <si>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</si>
  <si>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</si>
  <si>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</si>
  <si>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</si>
  <si>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</si>
  <si>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</si>
  <si>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</si>
  <si>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</si>
  <si>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</si>
  <si>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</si>
  <si>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</si>
  <si>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</si>
  <si>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</si>
  <si>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</si>
  <si>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</si>
  <si>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</si>
  <si>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</si>
  <si>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</si>
  <si>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</si>
  <si>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</si>
  <si>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</si>
  <si>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</si>
  <si>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</si>
  <si>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</si>
  <si>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</si>
  <si>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</si>
  <si>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</si>
  <si>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</si>
  <si>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</si>
  <si>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</si>
  <si>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</si>
  <si>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</si>
  <si>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</si>
  <si>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</si>
  <si>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</si>
  <si>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</si>
  <si>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</si>
  <si>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</si>
  <si>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</si>
  <si>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</si>
  <si>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</si>
  <si>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</si>
  <si>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</si>
  <si>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</si>
  <si>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</si>
  <si>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</si>
  <si>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</si>
  <si>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</si>
  <si>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</si>
  <si>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</si>
  <si>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</si>
  <si>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</si>
  <si>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</si>
  <si>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</si>
  <si>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</si>
  <si>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</si>
  <si>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</si>
  <si>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</si>
  <si>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</si>
  <si>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</si>
  <si>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</si>
  <si>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</si>
  <si>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</si>
  <si>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</si>
  <si>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</si>
  <si>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</si>
  <si>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</si>
  <si>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</si>
  <si>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</si>
  <si>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</si>
  <si>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</si>
  <si>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</si>
  <si>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</si>
  <si>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</si>
  <si>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</si>
  <si>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</si>
  <si>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</si>
  <si>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</si>
  <si>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</si>
  <si>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</si>
  <si>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</si>
  <si>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</si>
  <si>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</si>
  <si>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</si>
  <si>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</si>
  <si>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</si>
  <si>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</si>
  <si>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</si>
  <si>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</si>
  <si>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</si>
  <si>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</si>
  <si>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</si>
  <si>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</si>
  <si>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</si>
  <si>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</si>
  <si>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</si>
  <si>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</si>
  <si>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</si>
  <si>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</si>
  <si>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</si>
  <si>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</si>
  <si>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</si>
  <si>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</si>
  <si>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</si>
  <si>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</si>
  <si>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</si>
  <si>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</si>
  <si>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</si>
  <si>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</si>
  <si>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</si>
  <si>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</si>
  <si>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</si>
  <si>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</si>
  <si>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</si>
  <si>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</si>
  <si>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</si>
  <si>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</si>
  <si>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</si>
  <si>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</si>
  <si>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</si>
  <si>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</si>
  <si>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</si>
  <si>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</si>
  <si>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</si>
  <si>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</si>
  <si>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</si>
  <si>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</si>
  <si>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</si>
  <si>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</si>
  <si>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</si>
  <si>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</si>
  <si>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</si>
  <si>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</si>
  <si>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</si>
  <si>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</si>
  <si>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</si>
  <si>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</si>
  <si>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</si>
  <si>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</si>
  <si>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</si>
  <si>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</si>
  <si>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</si>
  <si>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</si>
  <si>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</si>
  <si>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</si>
  <si>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</si>
  <si>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</si>
  <si>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</si>
  <si>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</si>
  <si>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</si>
  <si>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</si>
  <si>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</si>
  <si>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</si>
  <si>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</si>
  <si>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</si>
  <si>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</si>
  <si>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</si>
  <si>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</si>
  <si>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</si>
  <si>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</si>
  <si>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</si>
  <si>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</si>
  <si>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</si>
  <si>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</si>
  <si>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</si>
  <si>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</si>
  <si>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</si>
  <si>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</si>
  <si>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</si>
  <si>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</si>
  <si>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</si>
  <si>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</si>
  <si>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</si>
  <si>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</si>
  <si>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</si>
  <si>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</si>
  <si>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</si>
  <si>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</si>
  <si>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</si>
  <si>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</si>
  <si>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</si>
  <si>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</si>
  <si>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</si>
  <si>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</si>
  <si>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</si>
  <si>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</si>
  <si>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</si>
  <si>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</si>
  <si>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</si>
  <si>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</si>
  <si>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</si>
  <si>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</si>
  <si>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</si>
  <si>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</si>
  <si>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</si>
  <si>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</si>
  <si>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</si>
  <si>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</si>
  <si>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</si>
  <si>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</si>
  <si>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</si>
  <si>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</si>
  <si>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</si>
  <si>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</si>
  <si>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</si>
  <si>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</si>
  <si>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</si>
  <si>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</si>
  <si>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</si>
  <si>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</si>
  <si>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</si>
  <si>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</si>
  <si>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</si>
  <si>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</si>
  <si>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</si>
  <si>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</si>
  <si>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</si>
  <si>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</si>
  <si>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</si>
  <si>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</si>
  <si>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</si>
  <si>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</si>
  <si>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</si>
  <si>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</si>
  <si>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</si>
  <si>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</si>
  <si>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</si>
  <si>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</si>
  <si>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</si>
  <si>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</si>
  <si>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</si>
  <si>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</si>
  <si>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</si>
  <si>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</si>
  <si>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</si>
  <si>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</si>
  <si>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</si>
  <si>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</si>
  <si>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</si>
  <si>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</si>
  <si>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</si>
  <si>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</si>
  <si>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</si>
  <si>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</si>
  <si>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</si>
  <si>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</si>
  <si>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</si>
  <si>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</si>
  <si>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</si>
  <si>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</si>
  <si>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</si>
  <si>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</si>
  <si>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</si>
  <si>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</si>
  <si>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</si>
  <si>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</si>
  <si>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</si>
  <si>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</si>
  <si>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</si>
  <si>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</si>
  <si>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</si>
  <si>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</si>
  <si>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</si>
  <si>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</si>
  <si>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</si>
  <si>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</si>
  <si>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</si>
  <si>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</si>
  <si>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</si>
  <si>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</si>
  <si>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</si>
  <si>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</si>
  <si>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</si>
  <si>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</si>
  <si>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</si>
  <si>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</si>
  <si>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</si>
  <si>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</si>
  <si>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</si>
  <si>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</si>
  <si>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</si>
  <si>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</si>
  <si>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</si>
  <si>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</si>
  <si>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</si>
  <si>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</si>
  <si>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</si>
  <si>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</si>
  <si>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</si>
  <si>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</si>
  <si>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</si>
  <si>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</si>
  <si>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</si>
  <si>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</si>
  <si>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</si>
  <si>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</si>
  <si>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</si>
  <si>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</si>
  <si>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</si>
  <si>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</si>
  <si>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</si>
  <si>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</si>
  <si>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</si>
  <si>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</si>
  <si>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</si>
  <si>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</si>
  <si>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</si>
  <si>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</si>
  <si>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</si>
  <si>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</si>
  <si>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</si>
  <si>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</si>
  <si>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</si>
  <si>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</si>
  <si>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</si>
  <si>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</si>
  <si>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</si>
  <si>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</si>
  <si>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</si>
  <si>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</si>
  <si>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</si>
  <si>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</si>
  <si>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</si>
  <si>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</si>
  <si>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</si>
  <si>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</si>
  <si>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</si>
  <si>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</si>
  <si>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</si>
  <si>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</si>
  <si>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</si>
  <si>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</si>
  <si>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</si>
  <si>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</si>
  <si>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</si>
  <si>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</si>
  <si>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</si>
  <si>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</si>
  <si>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</si>
  <si>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</si>
  <si>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</si>
  <si>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</si>
  <si>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</si>
  <si>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</si>
  <si>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</si>
  <si>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</si>
  <si>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</si>
  <si>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</si>
  <si>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</si>
  <si>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</si>
  <si>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</si>
  <si>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</si>
  <si>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</si>
  <si>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</si>
  <si>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</si>
  <si>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</si>
  <si>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</si>
  <si>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</si>
  <si>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</si>
  <si>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</si>
  <si>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</si>
  <si>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</si>
  <si>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</si>
  <si>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</si>
  <si>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</si>
  <si>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</si>
  <si>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</si>
  <si>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</si>
  <si>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</si>
  <si>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</si>
  <si>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</si>
  <si>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</si>
  <si>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</si>
  <si>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</si>
  <si>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</si>
  <si>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</si>
  <si>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</si>
  <si>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</si>
  <si>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</si>
  <si>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</si>
  <si>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</si>
  <si>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</si>
  <si>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</si>
  <si>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</si>
  <si>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</si>
  <si>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</si>
  <si>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</si>
  <si>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</si>
  <si>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</si>
  <si>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</si>
  <si>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</si>
  <si>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</si>
  <si>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</si>
  <si>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</si>
  <si>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</si>
  <si>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</si>
  <si>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</si>
  <si>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</si>
  <si>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</si>
  <si>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</si>
  <si>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</si>
  <si>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</si>
  <si>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</si>
  <si>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</si>
  <si>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</si>
  <si>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</si>
  <si>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</si>
  <si>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</si>
  <si>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</si>
  <si>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</si>
  <si>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</si>
  <si>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</si>
  <si>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</si>
  <si>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</si>
  <si>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</si>
  <si>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</si>
  <si>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</si>
  <si>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</si>
  <si>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</si>
  <si>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</si>
  <si>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</si>
  <si>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</si>
  <si>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</si>
  <si>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</si>
  <si>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</si>
  <si>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</si>
  <si>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</si>
  <si>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</si>
  <si>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</si>
  <si>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</si>
  <si>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</si>
  <si>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</si>
  <si>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</si>
  <si>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</si>
  <si>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</si>
  <si>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</si>
  <si>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</si>
  <si>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</si>
  <si>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</si>
  <si>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</si>
  <si>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</si>
  <si>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</si>
  <si>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</si>
  <si>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</si>
  <si>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</si>
  <si>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</si>
  <si>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</si>
  <si>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</si>
  <si>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</si>
  <si>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</si>
  <si>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</si>
  <si>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</si>
  <si>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</si>
  <si>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</si>
  <si>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</si>
  <si>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</si>
  <si>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</si>
  <si>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</si>
  <si>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</si>
  <si>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</si>
  <si>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</si>
  <si>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</si>
  <si>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</si>
  <si>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</si>
  <si>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</si>
  <si>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</si>
  <si>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</si>
  <si>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</si>
  <si>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</si>
  <si>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</si>
  <si>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</si>
  <si>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</si>
  <si>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</si>
  <si>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</si>
  <si>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</si>
  <si>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</si>
  <si>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</si>
  <si>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</si>
  <si>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</si>
  <si>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</si>
  <si>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</si>
  <si>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</si>
  <si>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</si>
  <si>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</si>
  <si>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</si>
  <si>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</si>
  <si>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</si>
  <si>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</si>
  <si>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</si>
  <si>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</si>
  <si>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</si>
  <si>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</si>
  <si>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</si>
  <si>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</si>
  <si>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</si>
  <si>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</si>
  <si>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</si>
  <si>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</si>
  <si>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</si>
  <si>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</si>
  <si>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</si>
  <si>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</si>
  <si>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</si>
  <si>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</si>
  <si>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</si>
  <si>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</si>
  <si>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</si>
  <si>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</si>
  <si>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</si>
  <si>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</si>
  <si>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</si>
  <si>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</si>
  <si>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</si>
  <si>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</si>
  <si>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</si>
  <si>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</si>
  <si>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</si>
  <si>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</si>
  <si>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</si>
  <si>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</si>
  <si>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</si>
  <si>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</si>
  <si>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</si>
  <si>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</si>
  <si>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</si>
  <si>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</si>
  <si>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</si>
  <si>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</si>
  <si>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</si>
  <si>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</si>
  <si>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</si>
  <si>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</si>
  <si>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</si>
  <si>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</si>
  <si>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</si>
  <si>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</si>
  <si>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</si>
  <si>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</si>
  <si>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</si>
  <si>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</si>
  <si>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</si>
  <si>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</si>
  <si>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</si>
  <si>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</si>
  <si>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</si>
  <si>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</si>
  <si>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</si>
  <si>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</si>
  <si>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</si>
  <si>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</si>
  <si>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</si>
  <si>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</si>
  <si>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</si>
  <si>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</si>
  <si>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</si>
  <si>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</si>
  <si>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</si>
  <si>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</si>
  <si>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</si>
  <si>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</si>
  <si>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</si>
  <si>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</si>
  <si>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</si>
  <si>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</si>
  <si>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</si>
  <si>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</si>
  <si>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</si>
  <si>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</si>
  <si>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</si>
  <si>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</si>
  <si>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</si>
  <si>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</si>
  <si>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</si>
  <si>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</si>
  <si>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</si>
  <si>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</si>
  <si>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</si>
  <si>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</si>
  <si>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</si>
  <si>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</si>
  <si>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</si>
  <si>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</si>
  <si>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</si>
  <si>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</si>
  <si>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</si>
  <si>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</si>
  <si>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</si>
  <si>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</si>
  <si>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</si>
  <si>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</si>
  <si>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</si>
  <si>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</si>
  <si>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</si>
  <si>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</si>
  <si>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</si>
  <si>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</si>
  <si>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</si>
  <si>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</si>
  <si>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</si>
  <si>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</si>
  <si>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</si>
  <si>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</si>
  <si>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</si>
  <si>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</si>
  <si>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</si>
  <si>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</si>
  <si>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</si>
  <si>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</si>
  <si>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</si>
  <si>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</si>
  <si>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</si>
  <si>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</si>
  <si>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</si>
  <si>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</si>
  <si>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</si>
  <si>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</si>
  <si>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</si>
  <si>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</si>
  <si>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</si>
  <si>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</si>
  <si>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</si>
  <si>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</si>
  <si>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</si>
  <si>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</si>
  <si>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</si>
  <si>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</si>
  <si>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</si>
  <si>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</si>
  <si>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</si>
  <si>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</si>
  <si>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</si>
  <si>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</si>
  <si>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</si>
  <si>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</si>
  <si>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</si>
  <si>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</si>
  <si>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</si>
  <si>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</si>
  <si>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</si>
  <si>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</si>
  <si>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</si>
  <si>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</si>
  <si>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</si>
  <si>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</si>
  <si>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</si>
  <si>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</si>
  <si>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</si>
  <si>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</si>
  <si>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</si>
  <si>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</si>
  <si>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</si>
  <si>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</si>
  <si>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</si>
  <si>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</si>
  <si>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</si>
  <si>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</si>
  <si>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</si>
  <si>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</si>
  <si>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</si>
  <si>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</si>
  <si>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</si>
  <si>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</si>
  <si>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</si>
  <si>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</si>
  <si>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</si>
  <si>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</si>
  <si>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</si>
  <si>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</si>
  <si>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</si>
  <si>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</si>
  <si>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</si>
  <si>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</si>
  <si>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</si>
  <si>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</si>
  <si>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</si>
  <si>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</si>
  <si>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</si>
  <si>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</si>
  <si>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</si>
  <si>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</si>
  <si>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</si>
  <si>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</si>
  <si>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</si>
  <si>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</si>
  <si>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</si>
  <si>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</si>
  <si>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</si>
  <si>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</si>
  <si>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</si>
  <si>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</si>
  <si>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</si>
  <si>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</si>
  <si>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</si>
  <si>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</si>
  <si>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</si>
  <si>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</si>
  <si>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</si>
  <si>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</si>
  <si>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</si>
  <si>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</si>
  <si>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</si>
  <si>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</si>
  <si>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</si>
  <si>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</si>
  <si>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</si>
  <si>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</si>
  <si>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</si>
  <si>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</si>
  <si>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</si>
  <si>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</si>
  <si>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</si>
  <si>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</si>
  <si>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</si>
  <si>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</si>
  <si>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</si>
  <si>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</si>
  <si>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</si>
  <si>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</si>
  <si>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</si>
  <si>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</si>
  <si>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</si>
  <si>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</si>
  <si>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</si>
  <si>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</si>
  <si>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</si>
  <si>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</si>
  <si>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</si>
  <si>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</si>
  <si>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</si>
  <si>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</si>
  <si>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</si>
  <si>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</si>
  <si>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</si>
  <si>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</si>
  <si>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</si>
  <si>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</si>
  <si>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</si>
  <si>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</si>
  <si>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</si>
  <si>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</si>
  <si>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</si>
  <si>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</si>
  <si>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</si>
  <si>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</si>
  <si>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</si>
  <si>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</si>
  <si>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</si>
  <si>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</si>
  <si>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</si>
  <si>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</si>
  <si>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</si>
  <si>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</si>
  <si>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</si>
  <si>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</si>
  <si>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</si>
  <si>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</si>
  <si>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</si>
  <si>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</si>
  <si>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</si>
  <si>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</si>
  <si>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</si>
  <si>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</si>
  <si>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</si>
  <si>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</si>
  <si>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</si>
  <si>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</si>
  <si>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</si>
  <si>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</si>
  <si>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</si>
  <si>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</si>
  <si>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</si>
  <si>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</si>
  <si>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</si>
  <si>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</si>
  <si>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</si>
  <si>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</si>
  <si>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</si>
  <si>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</si>
  <si>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</si>
  <si>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</si>
  <si>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</si>
  <si>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</si>
  <si>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</si>
  <si>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</si>
  <si>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</si>
  <si>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</si>
  <si>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</si>
  <si>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</si>
  <si>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</si>
  <si>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</si>
  <si>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</si>
  <si>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</si>
  <si>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</si>
  <si>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</si>
  <si>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</si>
  <si>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</si>
  <si>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</si>
  <si>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</si>
  <si>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</si>
  <si>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</si>
  <si>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</si>
  <si>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</si>
  <si>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</si>
  <si>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</si>
  <si>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</si>
  <si>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</si>
  <si>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</si>
  <si>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</si>
  <si>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</si>
  <si>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</si>
  <si>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</si>
  <si>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</si>
  <si>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</si>
  <si>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</si>
  <si>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</si>
  <si>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</si>
  <si>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</si>
  <si>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</si>
  <si>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</si>
  <si>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</si>
  <si>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</si>
  <si>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</si>
  <si>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</si>
  <si>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</si>
  <si>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</si>
  <si>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</si>
  <si>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</si>
  <si>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</si>
  <si>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</si>
  <si>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</si>
  <si>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</si>
  <si>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</si>
  <si>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</si>
  <si>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</si>
  <si>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</si>
  <si>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</si>
  <si>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</si>
  <si>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</si>
  <si>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</si>
  <si>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</si>
  <si>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</si>
  <si>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</si>
  <si>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</si>
  <si>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</si>
  <si>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</si>
  <si>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</si>
  <si>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</si>
  <si>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</si>
  <si>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</si>
  <si>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</si>
  <si>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</si>
  <si>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</si>
  <si>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</si>
  <si>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</si>
  <si>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</si>
  <si>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</si>
  <si>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</si>
  <si>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</si>
  <si>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</si>
  <si>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</si>
  <si>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</si>
  <si>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</si>
  <si>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</si>
  <si>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</si>
  <si>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</si>
  <si>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</si>
  <si>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</si>
  <si>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</si>
  <si>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</si>
  <si>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</si>
  <si>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</si>
  <si>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</si>
  <si>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</si>
  <si>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</si>
  <si>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</si>
  <si>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</si>
  <si>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</si>
  <si>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</si>
  <si>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</si>
  <si>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</si>
  <si>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</si>
  <si>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</si>
  <si>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</si>
  <si>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</si>
  <si>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</si>
  <si>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</si>
  <si>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</si>
  <si>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</si>
  <si>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</si>
  <si>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</si>
  <si>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</si>
  <si>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</si>
  <si>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</si>
  <si>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</si>
  <si>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</si>
  <si>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</si>
  <si>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</si>
  <si>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</si>
  <si>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</si>
  <si>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</si>
  <si>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</si>
  <si>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</si>
  <si>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</si>
  <si>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</si>
  <si>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</si>
  <si>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</si>
  <si>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</si>
  <si>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</si>
  <si>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</si>
  <si>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</si>
  <si>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</si>
  <si>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</si>
  <si>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</si>
  <si>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</si>
  <si>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</si>
  <si>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</si>
  <si>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</si>
  <si>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</si>
  <si>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</si>
  <si>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</si>
  <si>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</si>
  <si>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</si>
  <si>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</si>
  <si>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</si>
  <si>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</si>
  <si>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</si>
  <si>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</si>
  <si>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</si>
  <si>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</si>
  <si>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</si>
  <si>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</si>
  <si>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</si>
  <si>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</si>
  <si>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</si>
  <si>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</si>
  <si>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</si>
  <si>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</si>
  <si>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</si>
  <si>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</si>
  <si>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</si>
  <si>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</si>
  <si>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</si>
  <si>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</si>
  <si>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</si>
  <si>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</si>
  <si>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</si>
  <si>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</si>
  <si>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</si>
  <si>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</si>
  <si>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</si>
  <si>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</si>
  <si>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</si>
  <si>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</si>
  <si>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</si>
  <si>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</si>
  <si>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</si>
  <si>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</si>
  <si>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</si>
  <si>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</si>
  <si>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</si>
  <si>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</si>
  <si>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</si>
  <si>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</si>
  <si>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</si>
  <si>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</si>
  <si>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</si>
  <si>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</si>
  <si>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</si>
  <si>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</si>
  <si>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</si>
  <si>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</si>
  <si>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</si>
  <si>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</si>
  <si>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</si>
  <si>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</si>
  <si>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</si>
  <si>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</si>
  <si>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</si>
  <si>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</si>
  <si>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</si>
  <si>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</si>
  <si>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</si>
  <si>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</si>
  <si>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</si>
  <si>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</si>
  <si>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</si>
  <si>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</si>
  <si>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</si>
  <si>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</si>
  <si>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</si>
  <si>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</si>
  <si>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</si>
  <si>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</si>
  <si>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</si>
  <si>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</si>
  <si>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</si>
  <si>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</si>
  <si>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</si>
  <si>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</si>
  <si>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</si>
  <si>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</si>
  <si>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</si>
  <si>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</si>
  <si>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</si>
  <si>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</si>
  <si>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</si>
  <si>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</si>
  <si>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</si>
  <si>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</si>
  <si>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</si>
  <si>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</si>
  <si>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</si>
  <si>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</si>
  <si>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</si>
  <si>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</si>
  <si>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</si>
  <si>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</si>
  <si>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</si>
  <si>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</si>
  <si>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</si>
  <si>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</si>
  <si>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</si>
  <si>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</si>
  <si>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</si>
  <si>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</si>
  <si>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</si>
  <si>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</si>
  <si>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</si>
  <si>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</si>
  <si>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</si>
  <si>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</si>
  <si>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</si>
  <si>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</si>
  <si>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</si>
  <si>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</si>
  <si>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</si>
  <si>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</si>
  <si>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</si>
  <si>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</si>
  <si>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</si>
  <si>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</si>
  <si>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</si>
  <si>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</si>
  <si>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</si>
  <si>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</si>
  <si>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</si>
  <si>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</si>
  <si>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</si>
  <si>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</si>
  <si>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</si>
  <si>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</si>
  <si>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</si>
  <si>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</si>
  <si>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</si>
  <si>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</si>
  <si>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</si>
  <si>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</si>
  <si>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</si>
  <si>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</si>
  <si>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</si>
  <si>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</si>
  <si>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</si>
  <si>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</si>
  <si>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</si>
  <si>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</si>
  <si>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</si>
  <si>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</si>
  <si>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</si>
  <si>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</si>
  <si>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</si>
  <si>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</si>
  <si>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</si>
  <si>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</si>
  <si>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</si>
  <si>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</si>
  <si>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</si>
  <si>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</si>
  <si>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</si>
  <si>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</si>
  <si>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</si>
  <si>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</si>
  <si>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</si>
  <si>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</si>
  <si>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</si>
  <si>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</si>
  <si>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</si>
  <si>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</si>
  <si>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</si>
  <si>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</si>
  <si>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</si>
  <si>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</si>
  <si>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</si>
  <si>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</si>
  <si>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</si>
  <si>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</si>
  <si>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</si>
  <si>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</si>
  <si>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</si>
  <si>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</si>
  <si>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</si>
  <si>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</si>
  <si>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</si>
  <si>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</si>
  <si>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</si>
  <si>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</si>
  <si>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</si>
  <si>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</si>
  <si>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</si>
  <si>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</si>
  <si>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</si>
  <si>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</si>
  <si>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</si>
  <si>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</si>
  <si>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</si>
  <si>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</si>
  <si>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</si>
  <si>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</si>
  <si>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</si>
  <si>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</si>
  <si>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</si>
  <si>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</si>
  <si>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</si>
  <si>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</si>
  <si>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</si>
  <si>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</si>
  <si>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</si>
  <si>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</si>
  <si>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</si>
  <si>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</si>
  <si>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</si>
  <si>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</si>
  <si>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</si>
  <si>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</si>
  <si>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</si>
  <si>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</si>
  <si>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</si>
  <si>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</si>
  <si>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</si>
  <si>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</si>
  <si>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</si>
  <si>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</si>
  <si>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</si>
  <si>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</si>
  <si>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</si>
  <si>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</si>
  <si>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</si>
  <si>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</si>
  <si>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</si>
  <si>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</si>
  <si>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</si>
  <si>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</si>
  <si>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</si>
  <si>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</si>
  <si>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</si>
  <si>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</si>
  <si>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</si>
  <si>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</si>
  <si>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</si>
  <si>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</si>
  <si>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</si>
  <si>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</si>
  <si>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</si>
  <si>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</si>
  <si>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</si>
  <si>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</si>
  <si>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</si>
  <si>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</si>
  <si>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</si>
  <si>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</si>
  <si>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</si>
  <si>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</si>
  <si>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</si>
  <si>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</si>
  <si>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</si>
  <si>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</si>
  <si>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</si>
  <si>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</si>
  <si>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</si>
  <si>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</si>
  <si>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</si>
  <si>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</si>
  <si>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</si>
  <si>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</si>
  <si>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</si>
  <si>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</si>
  <si>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</si>
  <si>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</si>
  <si>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</si>
  <si>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</si>
  <si>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</si>
  <si>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</si>
  <si>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</si>
  <si>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</si>
  <si>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</si>
  <si>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</si>
  <si>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</si>
  <si>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</si>
  <si>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</si>
  <si>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</si>
  <si>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</si>
  <si>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</si>
  <si>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</si>
  <si>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</si>
  <si>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</si>
  <si>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</si>
  <si>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</si>
  <si>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</si>
  <si>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</si>
  <si>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</si>
  <si>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</si>
  <si>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</si>
  <si>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</si>
  <si>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</si>
  <si>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</si>
  <si>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</si>
  <si>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</si>
  <si>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</si>
  <si>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</si>
  <si>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</si>
  <si>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</si>
  <si>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</si>
  <si>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</si>
  <si>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</si>
  <si>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</si>
  <si>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</si>
  <si>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</si>
  <si>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</si>
  <si>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</si>
  <si>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</si>
  <si>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</si>
  <si>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</si>
  <si>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</si>
  <si>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</si>
  <si>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</si>
  <si>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</si>
  <si>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</si>
  <si>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</si>
  <si>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</si>
  <si>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</si>
  <si>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</si>
  <si>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</si>
  <si>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</si>
  <si>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</si>
  <si>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</si>
  <si>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</si>
  <si>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</si>
  <si>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</si>
  <si>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</si>
  <si>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</si>
  <si>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</si>
  <si>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</si>
  <si>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</si>
  <si>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</si>
  <si>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</si>
  <si>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</si>
  <si>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</si>
  <si>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</si>
  <si>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</si>
  <si>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</si>
  <si>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</si>
  <si>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</si>
  <si>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</si>
  <si>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</si>
  <si>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</si>
  <si>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</si>
  <si>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</si>
  <si>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</si>
  <si>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</si>
  <si>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</si>
  <si>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</si>
  <si>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</si>
  <si>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</si>
  <si>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</si>
  <si>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</si>
  <si>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</si>
  <si>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</si>
  <si>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</si>
  <si>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</si>
  <si>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</si>
  <si>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</si>
  <si>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</si>
  <si>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</si>
  <si>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</si>
  <si>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</si>
  <si>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</si>
  <si>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</si>
  <si>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</si>
  <si>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</si>
  <si>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</si>
  <si>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</si>
  <si>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</si>
  <si>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</si>
  <si>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</si>
  <si>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</si>
  <si>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</si>
  <si>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</si>
  <si>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</si>
  <si>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</si>
  <si>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</si>
  <si>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</si>
  <si>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</si>
  <si>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</si>
  <si>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</si>
  <si>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</si>
  <si>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</si>
  <si>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</si>
  <si>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</si>
  <si>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</si>
  <si>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</si>
  <si>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</si>
  <si>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</si>
  <si>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</si>
  <si>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</si>
  <si>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</si>
  <si>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</si>
  <si>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</si>
  <si>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</si>
  <si>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</si>
  <si>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</si>
  <si>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</si>
  <si>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</si>
  <si>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</si>
  <si>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</si>
  <si>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</si>
  <si>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</si>
  <si>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</si>
  <si>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</si>
  <si>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</si>
  <si>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</si>
  <si>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</si>
  <si>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</si>
  <si>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</si>
  <si>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</si>
  <si>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</si>
  <si>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</si>
  <si>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</si>
  <si>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</si>
  <si>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</si>
  <si>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</si>
  <si>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</si>
  <si>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</si>
  <si>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</si>
  <si>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</si>
  <si>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</si>
  <si>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</si>
  <si>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</si>
  <si>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</si>
  <si>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</si>
  <si>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</si>
  <si>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</si>
  <si>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</si>
  <si>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</si>
  <si>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</si>
  <si>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</si>
  <si>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</si>
  <si>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</si>
  <si>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</si>
  <si>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</si>
  <si>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</si>
  <si>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</si>
  <si>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</si>
  <si>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</si>
  <si>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</si>
  <si>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</si>
  <si>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</si>
  <si>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</si>
  <si>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</si>
  <si>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</si>
  <si>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</si>
  <si>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</si>
  <si>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</si>
  <si>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</si>
  <si>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</si>
  <si>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</si>
  <si>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</si>
  <si>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</si>
  <si>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</si>
  <si>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</si>
  <si>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</si>
  <si>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</si>
  <si>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</si>
  <si>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</si>
  <si>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</si>
  <si>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</si>
  <si>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</si>
  <si>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</si>
  <si>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</si>
  <si>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</si>
  <si>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</si>
  <si>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</si>
  <si>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</si>
  <si>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</si>
  <si>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</si>
  <si>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</si>
  <si>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</si>
  <si>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</si>
  <si>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</si>
  <si>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</si>
  <si>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</si>
  <si>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</si>
  <si>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</si>
  <si>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</si>
  <si>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</si>
  <si>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</si>
  <si>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</si>
  <si>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</si>
  <si>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</si>
  <si>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</si>
  <si>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</si>
  <si>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</si>
  <si>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</si>
  <si>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</si>
  <si>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</si>
  <si>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</si>
  <si>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</si>
  <si>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</si>
  <si>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</si>
  <si>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</si>
  <si>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</si>
  <si>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</si>
  <si>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</si>
  <si>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</si>
  <si>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</si>
  <si>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</si>
  <si>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</si>
  <si>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</si>
  <si>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</si>
  <si>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</si>
  <si>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</si>
  <si>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</si>
  <si>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</si>
  <si>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</si>
  <si>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</si>
  <si>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</si>
  <si>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</si>
  <si>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</si>
  <si>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</si>
  <si>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</si>
  <si>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</si>
  <si>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</si>
  <si>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</si>
  <si>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</si>
  <si>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</si>
  <si>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</si>
  <si>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</si>
  <si>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</si>
  <si>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</si>
  <si>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</si>
  <si>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</si>
  <si>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</si>
  <si>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</si>
  <si>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</si>
  <si>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</si>
  <si>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</si>
  <si>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</si>
  <si>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</si>
  <si>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</si>
  <si>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</si>
  <si>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</si>
  <si>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</si>
  <si>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</si>
  <si>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</si>
  <si>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</si>
  <si>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</si>
  <si>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</si>
  <si>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</si>
  <si>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</si>
  <si>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</si>
  <si>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</si>
  <si>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</si>
  <si>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</si>
  <si>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</si>
  <si>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</si>
  <si>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</si>
  <si>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</si>
  <si>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</si>
  <si>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</si>
  <si>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</si>
  <si>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</si>
  <si>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</si>
  <si>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</si>
  <si>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</si>
  <si>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</si>
  <si>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</si>
  <si>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</si>
  <si>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</si>
  <si>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</si>
  <si>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</si>
  <si>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</si>
  <si>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</si>
  <si>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</si>
  <si>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</si>
  <si>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</si>
  <si>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</si>
  <si>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</si>
  <si>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</si>
  <si>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</si>
  <si>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</si>
  <si>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</si>
  <si>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</si>
  <si>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</si>
  <si>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</si>
  <si>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</si>
  <si>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</si>
  <si>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</si>
  <si>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</si>
  <si>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</si>
  <si>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</si>
  <si>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</si>
  <si>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</si>
  <si>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</si>
  <si>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</si>
  <si>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</si>
  <si>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</si>
  <si>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</si>
  <si>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</si>
  <si>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</si>
  <si>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</si>
  <si>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</si>
  <si>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</si>
  <si>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</si>
  <si>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</si>
  <si>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</si>
  <si>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</si>
  <si>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</si>
  <si>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</si>
  <si>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</si>
  <si>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</si>
  <si>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</si>
  <si>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</si>
  <si>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</si>
  <si>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</si>
  <si>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</si>
  <si>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</si>
  <si>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</si>
  <si>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</si>
  <si>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</si>
  <si>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</si>
  <si>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</si>
  <si>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</si>
  <si>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</si>
  <si>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</si>
  <si>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</si>
  <si>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</si>
  <si>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</si>
  <si>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</si>
  <si>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</si>
  <si>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</si>
  <si>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</si>
  <si>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</si>
  <si>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</si>
  <si>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</si>
  <si>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</si>
  <si>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</si>
  <si>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</si>
  <si>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</si>
  <si>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</si>
  <si>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</si>
  <si>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</si>
  <si>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</si>
  <si>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</si>
  <si>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</si>
  <si>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</si>
  <si>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</si>
  <si>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</si>
  <si>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</si>
  <si>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</si>
  <si>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</si>
  <si>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</si>
  <si>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</si>
  <si>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</si>
  <si>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</si>
  <si>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</si>
  <si>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</si>
  <si>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</si>
  <si>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</si>
  <si>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</si>
  <si>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</si>
  <si>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</si>
  <si>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</si>
  <si>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</si>
  <si>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</si>
  <si>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</si>
  <si>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</si>
  <si>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</si>
  <si>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</si>
  <si>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</si>
  <si>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</si>
  <si>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</si>
  <si>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</si>
  <si>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</si>
  <si>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</si>
  <si>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</si>
  <si>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</si>
  <si>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</si>
  <si>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</si>
  <si>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</si>
  <si>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</si>
  <si>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</si>
  <si>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</si>
  <si>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</si>
  <si>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</si>
  <si>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</si>
  <si>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</si>
  <si>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</si>
  <si>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</si>
  <si>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</si>
  <si>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</si>
  <si>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</si>
  <si>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</si>
  <si>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</si>
  <si>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</si>
  <si>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</si>
  <si>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</si>
  <si>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</si>
  <si>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</si>
  <si>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</si>
  <si>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</si>
  <si>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</si>
  <si>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</si>
  <si>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</si>
  <si>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</si>
  <si>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</si>
  <si>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</si>
  <si>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</si>
  <si>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</si>
  <si>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</si>
  <si>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</si>
  <si>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</si>
  <si>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</si>
  <si>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</si>
  <si>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</si>
  <si>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</si>
  <si>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</si>
  <si>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</si>
  <si>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</si>
  <si>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</si>
  <si>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</si>
  <si>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</si>
  <si>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</si>
  <si>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</si>
  <si>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</si>
  <si>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</si>
  <si>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</si>
  <si>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</si>
  <si>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</si>
  <si>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</si>
  <si>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</si>
  <si>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</si>
  <si>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</si>
  <si>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</si>
  <si>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</si>
  <si>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</si>
  <si>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</si>
  <si>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</si>
  <si>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</si>
  <si>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</si>
  <si>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</si>
  <si>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</si>
  <si>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</si>
  <si>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</si>
  <si>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</si>
  <si>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</si>
  <si>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</si>
  <si>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</si>
  <si>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</si>
  <si>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</si>
  <si>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</si>
  <si>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</si>
  <si>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</si>
  <si>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</si>
  <si>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</si>
  <si>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</si>
  <si>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</si>
  <si>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</si>
  <si>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</si>
  <si>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</si>
  <si>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</si>
  <si>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</si>
  <si>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</si>
  <si>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</si>
  <si>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</si>
  <si>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</si>
  <si>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</si>
  <si>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</si>
  <si>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</si>
  <si>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</si>
  <si>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</si>
  <si>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</si>
  <si>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</si>
  <si>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</si>
  <si>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</si>
  <si>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</si>
  <si>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</si>
  <si>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</si>
  <si>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</si>
  <si>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</si>
  <si>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</si>
  <si>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</si>
  <si>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</si>
  <si>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</si>
  <si>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</si>
  <si>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</si>
  <si>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</si>
  <si>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</si>
  <si>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</si>
  <si>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</si>
  <si>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</si>
  <si>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</si>
  <si>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</si>
  <si>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</si>
  <si>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</si>
  <si>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</si>
  <si>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</si>
  <si>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</si>
  <si>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</si>
  <si>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</si>
  <si>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</si>
  <si>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</si>
  <si>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</si>
  <si>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</si>
  <si>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</si>
  <si>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</si>
  <si>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</si>
  <si>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</si>
  <si>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</si>
  <si>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</si>
  <si>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</si>
  <si>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</si>
  <si>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</si>
  <si>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</si>
  <si>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</si>
  <si>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</si>
  <si>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</si>
  <si>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</si>
  <si>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</si>
  <si>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</si>
  <si>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</si>
  <si>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</si>
  <si>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</si>
  <si>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</si>
  <si>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</si>
  <si>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</si>
  <si>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</si>
  <si>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</si>
  <si>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</si>
  <si>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</si>
  <si>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</si>
  <si>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</si>
  <si>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</si>
  <si>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</si>
  <si>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</si>
  <si>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</si>
  <si>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</si>
  <si>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</si>
  <si>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</si>
  <si>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</si>
  <si>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</si>
  <si>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</si>
  <si>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</si>
  <si>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</si>
  <si>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</si>
  <si>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</si>
  <si>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</si>
  <si>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</si>
  <si>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</si>
  <si>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</si>
  <si>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</si>
  <si>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</si>
  <si>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</si>
  <si>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</si>
  <si>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</si>
  <si>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</si>
  <si>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</si>
  <si>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</si>
  <si>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</si>
  <si>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</si>
  <si>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</si>
  <si>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</si>
  <si>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</si>
  <si>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</si>
  <si>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</si>
  <si>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</si>
  <si>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</si>
  <si>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</si>
  <si>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</si>
  <si>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</si>
  <si>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</si>
  <si>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</si>
  <si>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</si>
  <si>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</si>
  <si>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</si>
  <si>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</si>
  <si>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</si>
  <si>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</si>
  <si>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</si>
  <si>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</si>
  <si>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</si>
  <si>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</si>
  <si>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</si>
  <si>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</si>
  <si>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</si>
  <si>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</si>
  <si>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</si>
  <si>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</si>
  <si>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</si>
  <si>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</si>
  <si>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</si>
  <si>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</si>
  <si>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</si>
  <si>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</si>
  <si>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</si>
  <si>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</si>
  <si>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</si>
  <si>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</si>
  <si>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</si>
  <si>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</si>
  <si>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</si>
  <si>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</si>
  <si>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</si>
  <si>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</si>
  <si>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</si>
  <si>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</si>
  <si>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</si>
  <si>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</si>
  <si>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</si>
  <si>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</si>
  <si>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</si>
  <si>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</si>
  <si>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</si>
  <si>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</si>
  <si>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</si>
  <si>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</si>
  <si>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</si>
  <si>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</si>
  <si>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</si>
  <si>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</si>
  <si>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</si>
  <si>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</si>
  <si>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</si>
  <si>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</si>
  <si>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</si>
  <si>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</si>
  <si>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</si>
  <si>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</si>
  <si>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</si>
  <si>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</si>
  <si>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</si>
  <si>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</si>
  <si>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</si>
  <si>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</si>
  <si>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</si>
  <si>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</si>
  <si>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</si>
  <si>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</si>
  <si>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</si>
  <si>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</si>
  <si>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</si>
  <si>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</si>
  <si>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</si>
  <si>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</si>
  <si>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</si>
  <si>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</si>
  <si>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</si>
  <si>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</si>
  <si>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</si>
  <si>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</si>
  <si>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</si>
  <si>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</si>
  <si>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</si>
  <si>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</si>
  <si>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</si>
  <si>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</si>
  <si>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</si>
  <si>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</si>
  <si>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</si>
  <si>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</si>
  <si>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</si>
  <si>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</si>
  <si>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</si>
  <si>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</si>
  <si>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</si>
  <si>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</si>
  <si>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</si>
  <si>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</si>
  <si>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</si>
  <si>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</si>
  <si>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</si>
  <si>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</si>
  <si>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</si>
  <si>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</si>
  <si>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</si>
  <si>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</si>
  <si>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</si>
  <si>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</si>
  <si>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</si>
  <si>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</si>
  <si>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</si>
  <si>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</si>
  <si>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</si>
  <si>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</si>
  <si>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</si>
  <si>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</si>
  <si>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</si>
  <si>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</si>
  <si>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</si>
  <si>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</si>
  <si>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</si>
  <si>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</si>
  <si>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</si>
  <si>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</si>
  <si>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</si>
  <si>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</si>
  <si>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</si>
  <si>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</si>
  <si>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</si>
  <si>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</si>
  <si>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</si>
  <si>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</si>
  <si>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</si>
  <si>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</si>
  <si>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</si>
  <si>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</si>
  <si>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</si>
  <si>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</si>
  <si>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</si>
  <si>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</si>
  <si>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</si>
  <si>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</si>
  <si>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</si>
  <si>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</si>
  <si>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</si>
  <si>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</si>
  <si>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</si>
  <si>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</si>
  <si>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</si>
  <si>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</si>
  <si>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</si>
  <si>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</si>
  <si>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</si>
  <si>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</si>
  <si>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</si>
  <si>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</si>
  <si>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</si>
  <si>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</si>
  <si>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</si>
  <si>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</si>
  <si>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</si>
  <si>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</si>
  <si>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</si>
  <si>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</si>
  <si>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</si>
  <si>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</si>
  <si>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</si>
  <si>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</si>
  <si>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</si>
  <si>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</si>
  <si>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</si>
  <si>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</si>
  <si>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</si>
  <si>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</si>
  <si>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</si>
  <si>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</si>
  <si>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</si>
  <si>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</si>
  <si>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</si>
  <si>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</si>
  <si>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</si>
  <si>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</si>
  <si>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</si>
  <si>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</si>
  <si>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</si>
  <si>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</si>
  <si>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</si>
  <si>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</si>
  <si>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</si>
  <si>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</si>
  <si>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</si>
  <si>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</si>
  <si>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</si>
  <si>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</si>
  <si>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</si>
  <si>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</si>
  <si>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</si>
  <si>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</si>
  <si>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</si>
  <si>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</si>
  <si>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</si>
  <si>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</si>
  <si>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</si>
  <si>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</si>
  <si>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</si>
  <si>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</si>
  <si>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</si>
  <si>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</si>
  <si>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</si>
  <si>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</si>
  <si>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</si>
  <si>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</si>
  <si>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</si>
  <si>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</si>
  <si>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</si>
  <si>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</si>
  <si>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</si>
  <si>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</si>
  <si>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</si>
  <si>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</si>
  <si>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</si>
  <si>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</si>
  <si>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</si>
  <si>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</si>
  <si>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</si>
  <si>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</si>
  <si>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</si>
  <si>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</si>
  <si>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</si>
  <si>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</si>
  <si>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</si>
  <si>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</si>
  <si>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</si>
  <si>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</si>
  <si>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</si>
  <si>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</si>
  <si>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</si>
  <si>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</si>
  <si>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</si>
  <si>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</si>
  <si>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</si>
  <si>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</si>
  <si>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</si>
  <si>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</si>
  <si>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</si>
  <si>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</si>
  <si>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</si>
  <si>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</si>
  <si>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</si>
  <si>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</si>
  <si>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</si>
  <si>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</si>
  <si>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</si>
  <si>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</si>
  <si>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</si>
  <si>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</si>
  <si>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</si>
  <si>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</si>
  <si>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</si>
  <si>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</si>
  <si>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</si>
  <si>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</si>
  <si>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</si>
  <si>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</si>
  <si>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</si>
  <si>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</si>
  <si>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</si>
  <si>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</si>
  <si>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</si>
  <si>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</si>
  <si>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</si>
  <si>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</si>
  <si>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</si>
  <si>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</si>
  <si>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</si>
  <si>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</si>
  <si>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</si>
  <si>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</si>
  <si>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</si>
  <si>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</si>
  <si>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</si>
  <si>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</si>
  <si>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</si>
  <si>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</si>
  <si>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</si>
  <si>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</si>
  <si>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</si>
  <si>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</si>
  <si>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</si>
  <si>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</si>
  <si>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</si>
  <si>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</si>
  <si>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</si>
  <si>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</si>
  <si>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</si>
  <si>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</si>
  <si>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</si>
  <si>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</si>
  <si>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</si>
  <si>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</si>
  <si>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</si>
  <si>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</si>
  <si>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</si>
  <si>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</si>
  <si>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</si>
  <si>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</si>
  <si>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</si>
  <si>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</si>
  <si>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</si>
  <si>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</si>
  <si>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</si>
  <si>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</si>
  <si>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</si>
  <si>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</si>
  <si>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</si>
  <si>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</si>
  <si>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</si>
  <si>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</si>
  <si>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</si>
  <si>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</si>
  <si>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</si>
  <si>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</si>
  <si>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</si>
  <si>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</si>
  <si>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</si>
  <si>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</si>
  <si>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</si>
  <si>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</si>
  <si>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</si>
  <si>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</si>
  <si>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</si>
  <si>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</si>
  <si>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</si>
  <si>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</si>
  <si>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</si>
  <si>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</si>
  <si>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</si>
  <si>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</si>
  <si>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</si>
  <si>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</si>
  <si>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</si>
  <si>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</si>
  <si>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</si>
  <si>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</si>
  <si>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</si>
  <si>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</si>
  <si>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</si>
  <si>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</si>
  <si>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</si>
  <si>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</si>
  <si>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</si>
  <si>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</si>
  <si>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</si>
  <si>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</si>
  <si>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</si>
  <si>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</si>
  <si>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</si>
  <si>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</si>
  <si>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</si>
  <si>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</si>
  <si>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</si>
  <si>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</si>
  <si>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</si>
  <si>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</si>
  <si>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</si>
  <si>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</si>
  <si>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</si>
  <si>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</si>
  <si>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</si>
  <si>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</si>
  <si>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</si>
  <si>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</si>
  <si>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</si>
  <si>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</si>
  <si>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</si>
  <si>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</si>
  <si>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</si>
  <si>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</si>
  <si>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</si>
  <si>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</si>
  <si>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</si>
  <si>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</si>
  <si>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</si>
  <si>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</si>
  <si>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</si>
  <si>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</si>
  <si>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</si>
  <si>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</si>
  <si>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</si>
  <si>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</si>
  <si>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</si>
  <si>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</si>
  <si>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</si>
  <si>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</si>
  <si>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</si>
  <si>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</si>
  <si>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</si>
  <si>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</si>
  <si>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</si>
  <si>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</si>
  <si>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</si>
  <si>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</si>
  <si>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</si>
  <si>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</si>
  <si>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</si>
  <si>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</si>
  <si>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</si>
  <si>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</si>
  <si>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</si>
  <si>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</si>
  <si>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</si>
  <si>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</si>
  <si>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</si>
  <si>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</si>
  <si>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</si>
  <si>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</si>
  <si>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</si>
  <si>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</si>
  <si>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</si>
  <si>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</si>
  <si>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</si>
  <si>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</si>
  <si>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</si>
  <si>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</si>
  <si>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</si>
  <si>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</si>
  <si>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</si>
  <si>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</si>
  <si>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</si>
  <si>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</si>
  <si>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</si>
  <si>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</si>
  <si>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</si>
  <si>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</si>
  <si>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</si>
  <si>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</si>
  <si>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</si>
  <si>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</si>
  <si>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</si>
  <si>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</si>
  <si>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</si>
  <si>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</si>
  <si>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</si>
  <si>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</si>
  <si>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</si>
  <si>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</si>
  <si>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</si>
  <si>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</si>
  <si>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</si>
  <si>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</si>
  <si>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</si>
  <si>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</si>
  <si>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</si>
  <si>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</si>
  <si>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</si>
  <si>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</si>
  <si>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</si>
  <si>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</si>
  <si>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</si>
  <si>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</si>
  <si>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</si>
  <si>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</si>
  <si>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</si>
  <si>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</si>
  <si>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</si>
  <si>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</si>
  <si>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</si>
  <si>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</si>
  <si>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</si>
  <si>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</si>
  <si>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</si>
  <si>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</si>
  <si>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</si>
  <si>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</si>
  <si>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</si>
  <si>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</si>
  <si>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</si>
  <si>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</si>
  <si>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</si>
  <si>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</si>
  <si>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</si>
  <si>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</si>
  <si>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</si>
  <si>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</si>
  <si>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</si>
  <si>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</si>
  <si>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</si>
  <si>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</si>
  <si>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</si>
  <si>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</si>
  <si>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</si>
  <si>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</si>
  <si>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</si>
  <si>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</si>
  <si>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</si>
  <si>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</si>
  <si>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</si>
  <si>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</si>
  <si>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</si>
  <si>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</si>
  <si>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</si>
  <si>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</si>
  <si>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</si>
  <si>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</si>
  <si>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</si>
  <si>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</si>
  <si>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</si>
  <si>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</si>
  <si>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</si>
  <si>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</si>
  <si>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</si>
  <si>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</si>
  <si>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</si>
  <si>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</si>
  <si>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</si>
  <si>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</si>
  <si>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</si>
  <si>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</si>
  <si>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</si>
  <si>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</si>
  <si>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</si>
  <si>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</si>
  <si>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</si>
  <si>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</si>
  <si>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</si>
  <si>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</si>
  <si>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</si>
  <si>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</si>
  <si>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</si>
  <si>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</si>
  <si>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</si>
  <si>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</si>
  <si>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</si>
  <si>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</si>
  <si>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</si>
  <si>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</si>
  <si>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</si>
  <si>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</si>
  <si>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</si>
  <si>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</si>
  <si>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</si>
  <si>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</si>
  <si>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</si>
  <si>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</si>
  <si>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</si>
  <si>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</si>
  <si>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</si>
  <si>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</si>
  <si>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</si>
  <si>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</si>
  <si>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</si>
  <si>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</si>
  <si>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</si>
  <si>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</si>
  <si>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</si>
  <si>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</si>
  <si>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</si>
  <si>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</si>
  <si>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</si>
  <si>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</si>
  <si>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</si>
  <si>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</si>
  <si>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</si>
  <si>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</si>
  <si>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</si>
  <si>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</si>
  <si>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</si>
  <si>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</si>
  <si>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</si>
  <si>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</si>
  <si>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</si>
  <si>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</si>
  <si>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</si>
  <si>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</si>
  <si>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</si>
  <si>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</si>
  <si>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</si>
  <si>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</si>
  <si>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</si>
  <si>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</si>
  <si>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</si>
  <si>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</si>
  <si>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</si>
  <si>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</si>
  <si>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</si>
  <si>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</si>
  <si>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</si>
  <si>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</si>
  <si>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</si>
  <si>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</si>
  <si>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</si>
  <si>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</si>
  <si>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</si>
  <si>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</si>
  <si>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</si>
  <si>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</si>
  <si>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</si>
  <si>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</si>
  <si>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</si>
  <si>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</si>
  <si>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</si>
  <si>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</si>
  <si>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</si>
  <si>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</si>
  <si>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</si>
  <si>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</si>
  <si>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</si>
  <si>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</si>
  <si>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</si>
  <si>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</si>
  <si>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</si>
  <si>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</si>
  <si>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</si>
  <si>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</si>
  <si>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</si>
  <si>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</si>
  <si>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</si>
  <si>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</si>
  <si>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</si>
  <si>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</si>
  <si>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</si>
  <si>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</si>
  <si>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</si>
  <si>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</si>
  <si>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</si>
  <si>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</si>
  <si>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</si>
  <si>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</si>
  <si>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</si>
  <si>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</si>
  <si>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</si>
  <si>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</si>
  <si>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</si>
  <si>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</si>
  <si>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</si>
  <si>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</si>
  <si>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</si>
  <si>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</si>
  <si>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</si>
  <si>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</si>
  <si>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</si>
  <si>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</si>
  <si>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</si>
  <si>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</si>
  <si>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</si>
  <si>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</si>
  <si>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</si>
  <si>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</si>
  <si>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</si>
  <si>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</si>
  <si>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</si>
  <si>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</si>
  <si>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</si>
  <si>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</si>
  <si>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</si>
  <si>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</si>
  <si>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</si>
  <si>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</si>
  <si>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</si>
  <si>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</si>
  <si>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</si>
  <si>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</si>
  <si>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</si>
  <si>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</si>
  <si>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</si>
  <si>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</si>
  <si>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</si>
  <si>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</si>
  <si>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</si>
  <si>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</si>
  <si>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</si>
  <si>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</si>
  <si>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</si>
  <si>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</si>
  <si>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</si>
  <si>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</si>
  <si>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</si>
  <si>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</si>
  <si>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</si>
  <si>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</si>
  <si>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</si>
  <si>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</si>
  <si>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</si>
  <si>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</si>
  <si>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</si>
  <si>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</si>
  <si>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</si>
  <si>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</si>
  <si>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</si>
  <si>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</si>
  <si>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</si>
  <si>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</si>
  <si>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</si>
  <si>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</si>
  <si>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</si>
  <si>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</si>
  <si>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</si>
  <si>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</si>
  <si>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</si>
  <si>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</si>
  <si>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</si>
  <si>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</si>
  <si>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</si>
  <si>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</si>
  <si>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</si>
  <si>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</si>
  <si>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</si>
  <si>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</si>
  <si>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</si>
  <si>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</si>
  <si>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</si>
  <si>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</si>
  <si>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</si>
  <si>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</si>
  <si>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</si>
  <si>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</si>
  <si>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</si>
  <si>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</si>
  <si>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</si>
  <si>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</si>
  <si>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</si>
  <si>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</si>
  <si>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</si>
  <si>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</si>
  <si>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</si>
  <si>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</si>
  <si>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</si>
  <si>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</si>
  <si>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</si>
  <si>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</si>
  <si>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</si>
  <si>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</si>
  <si>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</si>
  <si>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</si>
  <si>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</si>
  <si>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</si>
  <si>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</si>
  <si>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</si>
  <si>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</si>
  <si>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</si>
  <si>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</si>
  <si>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</si>
  <si>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</si>
  <si>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</si>
  <si>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</si>
  <si>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</si>
  <si>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</si>
  <si>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</si>
  <si>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</si>
  <si>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</si>
  <si>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</si>
  <si>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</si>
  <si>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</si>
  <si>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</si>
  <si>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</si>
  <si>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</si>
  <si>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</si>
  <si>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</si>
  <si>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</si>
  <si>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</si>
  <si>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</si>
  <si>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</si>
  <si>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</si>
  <si>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</si>
  <si>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</si>
  <si>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</si>
  <si>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</si>
  <si>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</si>
  <si>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</si>
  <si>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</si>
  <si>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</si>
  <si>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</si>
  <si>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</si>
  <si>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</si>
  <si>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</si>
  <si>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</si>
  <si>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</si>
  <si>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</si>
  <si>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</si>
  <si>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</si>
  <si>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</si>
  <si>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</si>
  <si>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</si>
  <si>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</si>
  <si>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</si>
  <si>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</si>
  <si>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</si>
  <si>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</si>
  <si>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</si>
  <si>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</si>
  <si>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</si>
  <si>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</si>
  <si>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</si>
  <si>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</si>
  <si>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</si>
  <si>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</si>
  <si>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</si>
  <si>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</si>
  <si>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</si>
  <si>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</si>
  <si>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</si>
  <si>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</si>
  <si>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</si>
  <si>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</si>
  <si>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</si>
  <si>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</si>
  <si>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</si>
  <si>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</si>
  <si>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</si>
  <si>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</si>
  <si>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</si>
  <si>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</si>
  <si>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</si>
  <si>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</si>
  <si>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</si>
  <si>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</si>
  <si>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</si>
  <si>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</si>
  <si>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</si>
  <si>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</si>
  <si>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</si>
  <si>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</si>
  <si>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</si>
  <si>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</si>
  <si>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</si>
  <si>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</si>
  <si>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</si>
  <si>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</si>
  <si>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</si>
  <si>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</si>
  <si>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</si>
  <si>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</si>
  <si>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</si>
  <si>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</si>
  <si>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</si>
  <si>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</si>
  <si>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</si>
  <si>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</si>
  <si>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</si>
  <si>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</si>
  <si>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</si>
  <si>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</si>
  <si>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</si>
  <si>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</si>
  <si>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</si>
  <si>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</si>
  <si>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</si>
  <si>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</si>
  <si>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</si>
  <si>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</si>
  <si>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</si>
  <si>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</si>
  <si>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</si>
  <si>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</si>
  <si>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</si>
  <si>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</si>
  <si>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</si>
  <si>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</si>
  <si>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</si>
  <si>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</si>
  <si>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</si>
  <si>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</si>
  <si>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</si>
  <si>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</si>
  <si>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</si>
  <si>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</si>
  <si>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</si>
  <si>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</si>
  <si>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</si>
  <si>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</si>
  <si>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</si>
  <si>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</si>
  <si>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</si>
  <si>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</si>
  <si>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</si>
  <si>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</si>
  <si>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</si>
  <si>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</si>
  <si>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</si>
  <si>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</si>
  <si>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</si>
  <si>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</si>
  <si>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</si>
  <si>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</si>
  <si>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</si>
  <si>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</si>
  <si>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</si>
  <si>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</si>
  <si>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</si>
  <si>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</si>
  <si>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</si>
  <si>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</si>
  <si>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</si>
  <si>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</si>
  <si>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</si>
  <si>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</si>
  <si>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</si>
  <si>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</si>
  <si>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</si>
  <si>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</si>
  <si>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</si>
  <si>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</si>
  <si>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</si>
  <si>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</si>
  <si>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</si>
  <si>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</si>
  <si>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</si>
  <si>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</si>
  <si>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</si>
  <si>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</si>
  <si>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</si>
  <si>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</si>
  <si>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</si>
  <si>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</si>
  <si>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</si>
  <si>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</si>
  <si>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</si>
  <si>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</si>
  <si>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</si>
  <si>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</si>
  <si>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</si>
  <si>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</si>
  <si>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</si>
  <si>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</si>
  <si>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</si>
  <si>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</si>
  <si>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</si>
  <si>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</si>
  <si>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</si>
  <si>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</si>
  <si>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</si>
  <si>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</si>
  <si>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</si>
  <si>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</si>
  <si>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</si>
  <si>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</si>
  <si>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</si>
  <si>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</si>
  <si>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</si>
  <si>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</si>
  <si>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</si>
  <si>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</si>
  <si>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</si>
  <si>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</si>
  <si>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</si>
  <si>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</si>
  <si>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</si>
  <si>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</si>
  <si>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</si>
  <si>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</si>
  <si>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</si>
  <si>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</si>
  <si>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</si>
  <si>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</si>
  <si>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</si>
  <si>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</si>
  <si>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</si>
  <si>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</si>
  <si>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</si>
  <si>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</si>
  <si>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</si>
  <si>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</si>
  <si>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</si>
  <si>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</si>
  <si>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</si>
  <si>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</si>
  <si>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</si>
  <si>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</si>
  <si>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</si>
  <si>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</si>
  <si>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</si>
  <si>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</si>
  <si>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</si>
  <si>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</si>
  <si>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</si>
  <si>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</si>
  <si>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</si>
  <si>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</si>
  <si>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</si>
  <si>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</si>
  <si>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</si>
  <si>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</si>
  <si>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</si>
  <si>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</si>
  <si>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</si>
  <si>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</si>
  <si>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</si>
  <si>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</si>
  <si>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</si>
  <si>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</si>
  <si>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</si>
  <si>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</si>
  <si>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</si>
  <si>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</si>
  <si>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</si>
  <si>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</si>
  <si>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</si>
  <si>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</si>
  <si>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</si>
  <si>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</si>
  <si>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</si>
  <si>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</si>
  <si>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</si>
  <si>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</si>
  <si>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</si>
  <si>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</si>
  <si>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</si>
  <si>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</si>
  <si>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</si>
  <si>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</si>
  <si>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</si>
  <si>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</si>
  <si>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</si>
  <si>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</si>
  <si>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</si>
  <si>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</si>
  <si>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</si>
  <si>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</si>
  <si>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</si>
  <si>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</si>
  <si>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</si>
  <si>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</si>
  <si>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</si>
  <si>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</si>
  <si>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</si>
  <si>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</si>
  <si>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</si>
  <si>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</si>
  <si>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</si>
  <si>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</si>
  <si>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</si>
  <si>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</si>
  <si>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</si>
  <si>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</si>
  <si>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</si>
  <si>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</si>
  <si>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</si>
  <si>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</si>
  <si>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</si>
  <si>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</si>
  <si>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</si>
  <si>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</si>
  <si>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</si>
  <si>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</si>
  <si>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</si>
  <si>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</si>
  <si>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</si>
  <si>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</si>
  <si>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</si>
  <si>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</si>
  <si>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</si>
  <si>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</si>
  <si>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</si>
  <si>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</si>
  <si>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</si>
  <si>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</si>
  <si>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</si>
  <si>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</si>
  <si>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</si>
  <si>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</si>
  <si>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</si>
  <si>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</si>
  <si>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</si>
  <si>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</si>
  <si>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</si>
  <si>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</si>
  <si>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</si>
  <si>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</si>
  <si>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</si>
  <si>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</si>
  <si>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</si>
  <si>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</si>
  <si>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</si>
  <si>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</si>
  <si>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</si>
  <si>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</si>
  <si>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</si>
  <si>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</si>
  <si>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</si>
  <si>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</si>
  <si>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</si>
  <si>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</si>
  <si>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</si>
  <si>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</si>
  <si>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</si>
  <si>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</si>
  <si>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</si>
  <si>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</si>
  <si>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</si>
  <si>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</si>
  <si>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</si>
  <si>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</si>
  <si>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</si>
  <si>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</si>
  <si>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</si>
  <si>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</si>
  <si>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</si>
  <si>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</si>
  <si>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</si>
  <si>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</si>
  <si>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</si>
  <si>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</si>
  <si>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</si>
  <si>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</si>
  <si>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</si>
  <si>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</si>
  <si>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</si>
  <si>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</si>
  <si>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</si>
  <si>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</si>
  <si>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</si>
  <si>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</si>
  <si>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</si>
  <si>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</si>
  <si>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</si>
  <si>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</si>
  <si>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</si>
  <si>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</si>
  <si>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</si>
  <si>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</si>
  <si>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</si>
  <si>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</si>
  <si>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</si>
  <si>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</si>
  <si>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</si>
  <si>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</si>
  <si>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</si>
  <si>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</si>
  <si>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</si>
  <si>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</si>
  <si>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</si>
  <si>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</si>
  <si>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</si>
  <si>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</si>
  <si>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</si>
  <si>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</si>
  <si>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</si>
  <si>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</si>
  <si>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</si>
  <si>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</si>
  <si>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</si>
  <si>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</si>
  <si>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</si>
  <si>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</si>
  <si>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</si>
  <si>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</si>
  <si>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</si>
  <si>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</si>
  <si>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</si>
  <si>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</si>
  <si>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</si>
  <si>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</si>
  <si>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</si>
  <si>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</si>
  <si>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</si>
  <si>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</si>
  <si>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</si>
  <si>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</si>
  <si>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</si>
  <si>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</si>
  <si>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</si>
  <si>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</si>
  <si>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</si>
  <si>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</si>
  <si>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</si>
  <si>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</si>
  <si>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</si>
  <si>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</si>
  <si>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</si>
  <si>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</si>
  <si>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</si>
  <si>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</si>
  <si>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</si>
  <si>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</si>
  <si>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</si>
  <si>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</si>
  <si>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</si>
  <si>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</si>
  <si>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</si>
  <si>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</si>
  <si>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</si>
  <si>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</si>
  <si>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</si>
  <si>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</si>
  <si>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</si>
  <si>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</si>
  <si>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</si>
  <si>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</si>
  <si>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</si>
  <si>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</si>
  <si>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</si>
  <si>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</si>
  <si>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</si>
  <si>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</si>
  <si>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</si>
  <si>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</si>
  <si>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</si>
  <si>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</si>
  <si>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</si>
  <si>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</si>
  <si>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</si>
  <si>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</si>
  <si>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</si>
  <si>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</si>
  <si>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</si>
  <si>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</si>
  <si>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</si>
  <si>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</si>
  <si>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</si>
  <si>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</si>
  <si>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</si>
  <si>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</si>
  <si>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</si>
  <si>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</si>
  <si>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</si>
  <si>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</si>
  <si>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</si>
  <si>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</si>
  <si>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</si>
  <si>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</si>
  <si>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</si>
  <si>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</si>
  <si>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</si>
  <si>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</si>
  <si>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</si>
  <si>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</si>
  <si>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</si>
  <si>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</si>
  <si>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</si>
  <si>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</si>
  <si>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</si>
  <si>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</si>
  <si>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</si>
  <si>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</si>
  <si>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</si>
  <si>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</si>
  <si>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</si>
  <si>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</si>
  <si>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</si>
  <si>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</si>
  <si>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</si>
  <si>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</si>
  <si>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</si>
  <si>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</si>
  <si>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</si>
  <si>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</si>
  <si>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</si>
  <si>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</si>
  <si>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</si>
  <si>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</si>
  <si>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</si>
  <si>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</si>
  <si>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</si>
  <si>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</si>
  <si>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</si>
  <si>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</si>
  <si>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</si>
  <si>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</si>
  <si>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</si>
  <si>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</si>
  <si>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</si>
  <si>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</si>
  <si>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</si>
  <si>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</si>
  <si>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</si>
  <si>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</si>
  <si>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</si>
  <si>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</si>
  <si>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</si>
  <si>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</si>
  <si>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</si>
  <si>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</si>
  <si>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</si>
  <si>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</si>
  <si>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</si>
  <si>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</si>
  <si>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</si>
  <si>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</si>
  <si>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</si>
  <si>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</si>
  <si>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</si>
  <si>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</si>
  <si>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</si>
  <si>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</si>
  <si>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</si>
  <si>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</si>
  <si>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</si>
  <si>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</si>
  <si>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</si>
  <si>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</si>
  <si>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</si>
  <si>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</si>
  <si>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</si>
  <si>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</si>
  <si>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</si>
  <si>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</si>
  <si>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</si>
  <si>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</si>
  <si>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</si>
  <si>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</si>
  <si>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</si>
  <si>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</si>
  <si>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</si>
  <si>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</si>
  <si>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</si>
  <si>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</si>
  <si>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</si>
  <si>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</si>
  <si>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</si>
  <si>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</si>
  <si>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</si>
  <si>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</si>
  <si>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</si>
  <si>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</si>
  <si>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</si>
  <si>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</si>
  <si>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</si>
  <si>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</si>
  <si>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</si>
  <si>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</si>
  <si>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</si>
  <si>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</si>
  <si>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</si>
  <si>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</si>
  <si>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</si>
  <si>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</si>
  <si>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</si>
  <si>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</si>
  <si>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</si>
  <si>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</si>
  <si>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</si>
  <si>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</si>
  <si>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</si>
  <si>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</si>
  <si>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</si>
  <si>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</si>
  <si>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</si>
  <si>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</si>
  <si>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</si>
  <si>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</si>
  <si>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</si>
  <si>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</si>
  <si>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</si>
  <si>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</si>
  <si>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</si>
  <si>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</si>
  <si>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</si>
  <si>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</si>
  <si>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</si>
  <si>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</si>
  <si>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</si>
  <si>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</si>
  <si>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</si>
  <si>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</si>
  <si>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</si>
  <si>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</si>
  <si>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</si>
  <si>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</si>
  <si>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</si>
  <si>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</si>
  <si>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</si>
  <si>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</si>
  <si>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</si>
  <si>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</si>
  <si>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</si>
  <si>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</si>
  <si>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</si>
  <si>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</si>
  <si>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</si>
  <si>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</si>
  <si>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</si>
  <si>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</si>
  <si>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</si>
  <si>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</si>
  <si>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</si>
  <si>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</si>
  <si>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</si>
  <si>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</si>
  <si>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</si>
  <si>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</si>
  <si>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</si>
  <si>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</si>
  <si>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</si>
  <si>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</si>
  <si>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</si>
  <si>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</si>
  <si>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</si>
  <si>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</si>
  <si>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</si>
  <si>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</si>
  <si>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</si>
  <si>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</si>
  <si>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</si>
  <si>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</si>
  <si>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</si>
  <si>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</si>
  <si>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</si>
  <si>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</si>
  <si>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</si>
  <si>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</si>
  <si>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</si>
  <si>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</si>
  <si>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</si>
  <si>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</si>
  <si>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</si>
  <si>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</si>
  <si>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</si>
  <si>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</si>
  <si>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</si>
  <si>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</si>
  <si>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</si>
  <si>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</si>
  <si>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</si>
  <si>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</si>
  <si>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</si>
  <si>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</si>
  <si>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</si>
  <si>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</si>
  <si>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</si>
  <si>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</si>
  <si>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</si>
  <si>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</si>
  <si>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</si>
  <si>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</si>
  <si>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</si>
  <si>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</si>
  <si>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</si>
  <si>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</si>
  <si>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</si>
  <si>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</si>
  <si>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</si>
  <si>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</si>
  <si>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</si>
  <si>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</si>
  <si>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</si>
  <si>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</si>
  <si>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</si>
  <si>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</si>
  <si>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</si>
  <si>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</si>
  <si>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</si>
  <si>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</si>
  <si>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</si>
  <si>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</si>
  <si>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</si>
  <si>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</si>
  <si>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</si>
  <si>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</si>
  <si>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</si>
  <si>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</si>
  <si>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</si>
  <si>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</si>
  <si>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</si>
  <si>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</si>
  <si>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</si>
  <si>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</si>
  <si>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</si>
  <si>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</si>
  <si>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</si>
  <si>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</si>
  <si>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</si>
  <si>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</si>
  <si>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</si>
  <si>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</si>
  <si>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</si>
  <si>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</si>
  <si>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</si>
  <si>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</si>
  <si>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</si>
  <si>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</si>
  <si>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</si>
  <si>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</si>
  <si>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</si>
  <si>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</si>
  <si>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</si>
  <si>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</si>
  <si>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</si>
  <si>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</si>
  <si>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</si>
  <si>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</si>
  <si>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</si>
  <si>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</si>
  <si>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</si>
  <si>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</si>
  <si>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</si>
  <si>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</si>
  <si>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</si>
  <si>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</si>
  <si>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</si>
  <si>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</si>
  <si>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</si>
  <si>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</si>
  <si>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</si>
  <si>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</si>
  <si>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</si>
  <si>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</si>
  <si>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</si>
  <si>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</si>
  <si>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</si>
  <si>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</si>
  <si>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</si>
  <si>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</si>
  <si>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</si>
  <si>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</si>
  <si>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</si>
  <si>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</si>
  <si>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</si>
  <si>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</si>
  <si>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</si>
  <si>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</si>
  <si>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</si>
  <si>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</si>
  <si>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</si>
  <si>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</si>
  <si>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</si>
  <si>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</si>
  <si>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</si>
  <si>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</si>
  <si>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</si>
  <si>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</si>
  <si>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</si>
  <si>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</si>
  <si>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</si>
  <si>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</si>
  <si>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</si>
  <si>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</si>
  <si>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</si>
  <si>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</si>
  <si>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</si>
  <si>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</si>
  <si>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</si>
  <si>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</si>
  <si>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</si>
  <si>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</si>
  <si>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</si>
  <si>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</si>
  <si>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</si>
  <si>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</si>
  <si>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</si>
  <si>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</si>
  <si>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</si>
  <si>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</si>
  <si>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</si>
  <si>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</si>
  <si>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</si>
  <si>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</si>
  <si>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</si>
  <si>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</si>
  <si>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</si>
  <si>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</si>
  <si>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</si>
  <si>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</si>
  <si>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</si>
  <si>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</si>
  <si>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</si>
  <si>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</si>
  <si>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</si>
  <si>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</si>
  <si>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</si>
  <si>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</si>
  <si>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</si>
  <si>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</si>
  <si>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</si>
  <si>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</si>
  <si>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</si>
  <si>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</si>
  <si>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</si>
  <si>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</si>
  <si>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</si>
  <si>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</si>
  <si>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</si>
  <si>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</si>
  <si>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</si>
  <si>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</si>
  <si>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</si>
  <si>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</si>
  <si>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</si>
  <si>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</si>
  <si>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</si>
  <si>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</si>
  <si>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</si>
  <si>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</si>
  <si>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</si>
  <si>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</si>
  <si>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</si>
  <si>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</si>
  <si>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</si>
  <si>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</si>
  <si>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</si>
  <si>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</si>
  <si>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</si>
  <si>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</si>
  <si>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</si>
  <si>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</si>
  <si>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</si>
  <si>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</si>
  <si>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</si>
  <si>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</si>
  <si>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</si>
  <si>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</si>
  <si>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</si>
  <si>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</si>
  <si>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</si>
  <si>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</si>
  <si>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</si>
  <si>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</si>
  <si>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</si>
  <si>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</si>
  <si>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</si>
  <si>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</si>
  <si>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</si>
  <si>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</si>
  <si>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</si>
  <si>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</si>
  <si>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</si>
  <si>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</si>
  <si>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</si>
  <si>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</si>
  <si>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</si>
  <si>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</si>
  <si>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</si>
  <si>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</si>
  <si>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</si>
  <si>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</si>
  <si>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</si>
  <si>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</si>
  <si>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</si>
  <si>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</si>
  <si>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</si>
  <si>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</si>
  <si>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</si>
  <si>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</si>
  <si>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</si>
  <si>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</si>
  <si>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</si>
  <si>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</si>
  <si>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</si>
  <si>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</si>
  <si>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</si>
  <si>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</si>
  <si>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</si>
  <si>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</si>
  <si>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</si>
  <si>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</si>
  <si>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</si>
  <si>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</si>
  <si>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</si>
  <si>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</si>
  <si>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</si>
  <si>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</si>
  <si>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</si>
  <si>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</si>
  <si>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</si>
  <si>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</si>
  <si>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</si>
  <si>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</si>
  <si>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</si>
  <si>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</si>
  <si>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</si>
  <si>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</si>
  <si>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</si>
  <si>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</si>
  <si>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</si>
  <si>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</si>
  <si>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</si>
  <si>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</si>
  <si>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</si>
  <si>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</si>
  <si>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</si>
  <si>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</si>
  <si>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</si>
  <si>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</si>
  <si>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</si>
  <si>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</si>
  <si>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</si>
  <si>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</si>
  <si>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</si>
  <si>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</si>
  <si>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</si>
  <si>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</si>
  <si>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</si>
  <si>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</si>
  <si>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</si>
  <si>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</si>
  <si>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</si>
  <si>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</si>
  <si>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</si>
  <si>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</si>
  <si>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</si>
  <si>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</si>
  <si>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</si>
  <si>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</si>
  <si>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</si>
  <si>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</si>
  <si>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</si>
  <si>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</si>
  <si>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</si>
  <si>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</si>
  <si>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</si>
  <si>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</si>
  <si>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</si>
  <si>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</si>
  <si>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</si>
  <si>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</si>
  <si>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</si>
  <si>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</si>
  <si>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</si>
  <si>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</si>
  <si>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</si>
  <si>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</si>
  <si>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</si>
  <si>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</si>
  <si>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</si>
  <si>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</si>
  <si>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</si>
  <si>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</si>
  <si>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</si>
  <si>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</si>
  <si>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</si>
  <si>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</si>
  <si>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</si>
  <si>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</si>
  <si>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</si>
  <si>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</si>
  <si>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</si>
  <si>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</si>
  <si>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</si>
  <si>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</si>
  <si>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</si>
  <si>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</si>
  <si>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</si>
  <si>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</si>
  <si>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</si>
  <si>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</si>
  <si>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</si>
  <si>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</si>
  <si>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</si>
  <si>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</si>
  <si>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</si>
  <si>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</si>
  <si>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</si>
  <si>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</si>
  <si>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</si>
  <si>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</si>
  <si>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</si>
  <si>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</si>
  <si>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</si>
  <si>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</si>
  <si>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</si>
  <si>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</si>
  <si>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</si>
  <si>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</si>
  <si>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</si>
  <si>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</si>
  <si>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</si>
  <si>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</si>
  <si>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</si>
  <si>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</si>
  <si>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</si>
  <si>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</si>
  <si>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</si>
  <si>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</si>
  <si>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</si>
  <si>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</si>
  <si>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</si>
  <si>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</si>
  <si>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</si>
  <si>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</si>
  <si>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</si>
  <si>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</si>
  <si>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</si>
  <si>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</si>
  <si>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</si>
  <si>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</si>
  <si>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</si>
  <si>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</si>
  <si>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</si>
  <si>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</si>
  <si>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</si>
  <si>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</si>
  <si>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</si>
  <si>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</si>
  <si>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</si>
  <si>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</si>
  <si>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</si>
  <si>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</si>
  <si>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</si>
  <si>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</si>
  <si>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</si>
  <si>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</si>
  <si>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</si>
  <si>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</si>
  <si>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</si>
  <si>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</si>
  <si>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</si>
  <si>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</si>
  <si>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</si>
  <si>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</si>
  <si>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</si>
  <si>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</si>
  <si>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</si>
  <si>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</si>
  <si>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</si>
  <si>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</si>
  <si>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</si>
  <si>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</si>
  <si>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</si>
  <si>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</si>
  <si>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</si>
  <si>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</si>
  <si>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</si>
  <si>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</si>
  <si>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</si>
  <si>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</si>
  <si>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</si>
  <si>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</si>
  <si>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</si>
  <si>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</si>
  <si>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</si>
  <si>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</si>
  <si>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</si>
  <si>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</si>
  <si>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</si>
  <si>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</si>
  <si>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</si>
  <si>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</si>
  <si>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</si>
  <si>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</si>
  <si>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</si>
  <si>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</si>
  <si>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</si>
  <si>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</si>
  <si>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</si>
  <si>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</si>
  <si>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</si>
  <si>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</si>
  <si>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</si>
  <si>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</si>
  <si>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</si>
  <si>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</si>
  <si>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</si>
  <si>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</si>
  <si>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</si>
  <si>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</si>
  <si>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</si>
  <si>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</si>
  <si>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</si>
  <si>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</si>
  <si>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</si>
  <si>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</si>
  <si>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</si>
  <si>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</si>
  <si>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</si>
  <si>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</si>
  <si>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</si>
  <si>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</si>
  <si>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</si>
  <si>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</si>
  <si>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</si>
  <si>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</si>
  <si>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</si>
  <si>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</si>
  <si>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</si>
  <si>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</si>
  <si>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</si>
  <si>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</si>
  <si>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</si>
  <si>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</si>
  <si>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</si>
  <si>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</si>
  <si>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</si>
  <si>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</si>
  <si>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</si>
  <si>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</si>
  <si>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</si>
  <si>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</si>
  <si>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</si>
  <si>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</si>
  <si>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</si>
  <si>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</si>
  <si>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</si>
  <si>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</si>
  <si>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</si>
  <si>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</si>
  <si>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</si>
  <si>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</si>
  <si>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</si>
  <si>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</si>
  <si>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</si>
  <si>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</si>
  <si>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</si>
  <si>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</si>
  <si>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</si>
  <si>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</si>
  <si>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</si>
  <si>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</si>
  <si>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</si>
  <si>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</si>
  <si>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</si>
  <si>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</si>
  <si>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</si>
  <si>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</si>
  <si>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</si>
  <si>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</si>
  <si>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</si>
  <si>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</si>
  <si>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</si>
  <si>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</si>
  <si>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</si>
  <si>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</si>
  <si>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</si>
  <si>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</si>
  <si>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</si>
  <si>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</si>
  <si>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</si>
  <si>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</si>
  <si>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</si>
  <si>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</si>
  <si>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</si>
  <si>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</si>
  <si>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</si>
  <si>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</si>
  <si>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</si>
  <si>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</si>
  <si>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</si>
  <si>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</si>
  <si>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</si>
  <si>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</si>
  <si>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</si>
  <si>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</si>
  <si>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</si>
  <si>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</si>
  <si>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</si>
  <si>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</si>
  <si>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</si>
  <si>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</si>
  <si>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</si>
  <si>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</si>
  <si>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</si>
  <si>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</si>
  <si>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</si>
  <si>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</si>
  <si>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</si>
  <si>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</si>
  <si>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</si>
  <si>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</si>
  <si>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</si>
  <si>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</si>
  <si>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</si>
  <si>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</si>
  <si>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</si>
  <si>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</si>
  <si>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</si>
  <si>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</si>
  <si>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</si>
  <si>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</si>
  <si>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</si>
  <si>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</si>
  <si>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</si>
  <si>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</si>
  <si>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</si>
  <si>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</si>
  <si>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</si>
  <si>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</si>
  <si>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</si>
  <si>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</si>
  <si>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</si>
  <si>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</si>
  <si>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</si>
  <si>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</si>
  <si>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</si>
  <si>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</si>
  <si>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</si>
  <si>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</si>
  <si>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</si>
  <si>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</si>
  <si>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</si>
  <si>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</si>
  <si>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</si>
  <si>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</si>
  <si>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</si>
  <si>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</si>
  <si>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</si>
  <si>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</si>
  <si>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</si>
  <si>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</si>
  <si>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</si>
  <si>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</si>
  <si>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</si>
  <si>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</si>
  <si>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</si>
  <si>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</si>
  <si>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</si>
  <si>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</si>
  <si>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</si>
  <si>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</si>
  <si>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</si>
  <si>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</si>
  <si>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</si>
  <si>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</si>
  <si>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</si>
  <si>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</si>
  <si>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</si>
  <si>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</si>
  <si>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</si>
  <si>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</si>
  <si>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</si>
  <si>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</si>
  <si>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</si>
  <si>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</si>
  <si>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</si>
  <si>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</si>
  <si>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</si>
  <si>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</si>
  <si>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</si>
  <si>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</si>
  <si>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</si>
  <si>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</si>
  <si>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</si>
  <si>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</si>
  <si>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</si>
  <si>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</si>
  <si>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</si>
  <si>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</si>
  <si>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</si>
  <si>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</si>
  <si>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</si>
  <si>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</si>
  <si>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</si>
  <si>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</si>
  <si>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</si>
  <si>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</si>
  <si>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</si>
  <si>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</si>
  <si>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</si>
  <si>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</si>
  <si>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</si>
  <si>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</si>
  <si>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</si>
  <si>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</si>
  <si>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</si>
  <si>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</si>
  <si>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</si>
  <si>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</si>
  <si>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</si>
  <si>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</si>
  <si>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</si>
  <si>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</si>
  <si>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</si>
  <si>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</si>
  <si>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</si>
  <si>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</si>
  <si>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</si>
  <si>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</si>
  <si>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</si>
  <si>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</si>
  <si>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</si>
  <si>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</si>
  <si>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</si>
  <si>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</si>
  <si>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</si>
  <si>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</si>
  <si>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</si>
  <si>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</si>
  <si>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</si>
  <si>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</si>
  <si>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</si>
  <si>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</si>
  <si>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</si>
  <si>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</si>
  <si>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</si>
  <si>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</si>
  <si>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</si>
  <si>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</si>
  <si>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</si>
  <si>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</si>
  <si>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</si>
  <si>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</si>
  <si>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</si>
  <si>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</si>
  <si>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</si>
  <si>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</si>
  <si>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</si>
  <si>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</si>
  <si>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</si>
  <si>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</si>
  <si>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</si>
  <si>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</si>
  <si>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</si>
  <si>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</si>
  <si>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</si>
  <si>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</si>
  <si>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</si>
  <si>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</si>
  <si>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</si>
  <si>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</si>
  <si>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</si>
  <si>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</si>
  <si>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</si>
  <si>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</si>
  <si>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</si>
  <si>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</si>
  <si>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</si>
  <si>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</si>
  <si>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</si>
  <si>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</si>
  <si>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</si>
  <si>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</si>
  <si>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</si>
  <si>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</si>
  <si>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</si>
  <si>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</si>
  <si>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</si>
  <si>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</si>
  <si>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</si>
  <si>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</si>
  <si>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</si>
  <si>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</si>
  <si>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</si>
  <si>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</si>
  <si>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</si>
  <si>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</si>
  <si>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</si>
  <si>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</si>
  <si>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</si>
  <si>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</si>
  <si>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</si>
  <si>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</si>
  <si>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</si>
  <si>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</si>
  <si>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</si>
  <si>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</si>
  <si>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</si>
  <si>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</si>
  <si>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</si>
  <si>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</si>
  <si>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</si>
  <si>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</si>
  <si>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</si>
  <si>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</si>
  <si>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</si>
  <si>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</si>
  <si>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</si>
  <si>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</si>
  <si>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</si>
  <si>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</si>
  <si>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</si>
  <si>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</si>
  <si>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</si>
  <si>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</si>
  <si>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</si>
  <si>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</si>
  <si>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</si>
  <si>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</si>
  <si>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</si>
  <si>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</si>
  <si>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</si>
  <si>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</si>
  <si>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</si>
  <si>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</si>
  <si>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</si>
  <si>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</si>
  <si>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</si>
  <si>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</si>
  <si>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</si>
  <si>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</si>
  <si>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</si>
  <si>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</si>
  <si>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</si>
  <si>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</si>
  <si>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</si>
  <si>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</si>
  <si>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</si>
  <si>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</si>
  <si>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</si>
  <si>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</si>
  <si>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</si>
  <si>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</si>
  <si>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</si>
  <si>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</si>
  <si>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</si>
  <si>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</si>
  <si>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</si>
  <si>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</si>
  <si>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</si>
  <si>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</si>
  <si>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</si>
  <si>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</si>
  <si>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</si>
  <si>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</si>
  <si>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</si>
  <si>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</si>
  <si>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</si>
  <si>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</si>
  <si>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</si>
  <si>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</si>
  <si>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</si>
  <si>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</si>
  <si>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</si>
  <si>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</si>
  <si>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</si>
  <si>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</si>
  <si>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</si>
  <si>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</si>
  <si>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</si>
  <si>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</si>
  <si>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</si>
  <si>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</si>
  <si>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</si>
  <si>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</si>
  <si>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</si>
  <si>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</si>
  <si>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</si>
  <si>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</si>
  <si>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</si>
  <si>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</si>
  <si>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</si>
  <si>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</si>
  <si>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</si>
  <si>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</si>
  <si>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</si>
  <si>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</si>
  <si>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</si>
  <si>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</si>
  <si>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</si>
  <si>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</si>
  <si>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</si>
  <si>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</si>
  <si>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</si>
  <si>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</si>
  <si>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</si>
  <si>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</si>
  <si>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</si>
  <si>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</si>
  <si>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</si>
  <si>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</si>
  <si>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</si>
  <si>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</si>
  <si>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</si>
  <si>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</si>
  <si>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</si>
  <si>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</si>
  <si>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</si>
  <si>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</si>
  <si>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</si>
  <si>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</si>
  <si>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</si>
  <si>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</si>
  <si>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</si>
  <si>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</si>
  <si>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</si>
  <si>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</si>
  <si>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</si>
  <si>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</si>
  <si>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</si>
  <si>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</si>
  <si>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</si>
  <si>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</si>
  <si>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</si>
  <si>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</si>
  <si>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</si>
  <si>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</si>
  <si>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</si>
  <si>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</si>
  <si>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</si>
  <si>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</si>
  <si>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</si>
  <si>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</si>
  <si>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</si>
  <si>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</si>
  <si>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</si>
  <si>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</si>
  <si>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</si>
  <si>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</si>
  <si>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</si>
  <si>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</si>
  <si>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</si>
  <si>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</si>
  <si>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</si>
  <si>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</si>
  <si>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</si>
  <si>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</si>
  <si>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</si>
  <si>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</si>
  <si>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</si>
  <si>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</si>
  <si>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</si>
  <si>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</si>
  <si>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</si>
  <si>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</si>
  <si>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</si>
  <si>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</si>
  <si>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</si>
  <si>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</si>
  <si>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</si>
  <si>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</si>
  <si>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</si>
  <si>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</si>
  <si>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</si>
  <si>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</si>
  <si>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</si>
  <si>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</si>
  <si>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</si>
  <si>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</si>
  <si>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</si>
  <si>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</si>
  <si>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</si>
  <si>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</si>
  <si>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</si>
  <si>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</si>
  <si>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</si>
  <si>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</si>
  <si>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</si>
  <si>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</si>
  <si>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</si>
  <si>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</si>
  <si>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</si>
  <si>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</si>
  <si>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</si>
  <si>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</si>
  <si>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</si>
  <si>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</si>
  <si>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</si>
  <si>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</si>
  <si>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</si>
  <si>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</si>
  <si>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</si>
  <si>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</si>
  <si>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</si>
  <si>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</si>
  <si>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</si>
  <si>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</si>
  <si>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</si>
  <si>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</si>
  <si>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</si>
  <si>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</si>
  <si>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</si>
  <si>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</si>
  <si>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</si>
  <si>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</si>
  <si>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</si>
  <si>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</si>
  <si>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</si>
  <si>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</si>
  <si>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</si>
  <si>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</si>
  <si>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</si>
  <si>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</si>
  <si>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</si>
  <si>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</si>
  <si>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</si>
  <si>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</si>
  <si>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</si>
  <si>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</si>
  <si>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</si>
  <si>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</si>
  <si>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</si>
  <si>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</si>
  <si>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</si>
  <si>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</si>
  <si>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</si>
  <si>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</si>
  <si>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</si>
  <si>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</si>
  <si>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</si>
  <si>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</si>
  <si>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</si>
  <si>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</si>
  <si>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</si>
  <si>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</si>
  <si>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</si>
  <si>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</si>
  <si>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</si>
  <si>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</si>
  <si>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</si>
  <si>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</si>
  <si>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</si>
  <si>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</si>
  <si>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</si>
  <si>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</si>
  <si>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</si>
  <si>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</si>
  <si>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</si>
  <si>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</si>
  <si>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</si>
  <si>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</si>
  <si>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</si>
  <si>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</si>
  <si>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</si>
  <si>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</si>
  <si>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</si>
  <si>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</si>
  <si>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</si>
  <si>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</si>
  <si>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</si>
  <si>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</si>
  <si>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</si>
  <si>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</si>
  <si>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</si>
  <si>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</si>
  <si>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</si>
  <si>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</si>
  <si>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</si>
  <si>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</si>
  <si>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</si>
  <si>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</si>
  <si>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</si>
  <si>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</si>
  <si>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</si>
  <si>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</si>
  <si>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</si>
  <si>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</si>
  <si>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</si>
  <si>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</si>
  <si>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</si>
  <si>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</si>
  <si>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</si>
  <si>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</si>
  <si>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</si>
  <si>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</si>
  <si>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</si>
  <si>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</si>
  <si>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</si>
  <si>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</si>
  <si>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</si>
  <si>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</si>
  <si>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</si>
  <si>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</si>
  <si>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</si>
  <si>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</si>
  <si>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</si>
  <si>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</si>
  <si>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</si>
  <si>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</si>
  <si>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</si>
  <si>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</si>
  <si>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</si>
  <si>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</si>
  <si>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</si>
  <si>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</si>
  <si>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</si>
  <si>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</si>
  <si>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</si>
  <si>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</si>
  <si>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</si>
  <si>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</si>
  <si>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</si>
  <si>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</si>
  <si>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</si>
  <si>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</si>
  <si>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</si>
  <si>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</si>
  <si>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</si>
  <si>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</si>
  <si>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</si>
  <si>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</si>
  <si>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</si>
  <si>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</si>
  <si>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</si>
  <si>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</si>
  <si>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</si>
  <si>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</si>
  <si>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</si>
  <si>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</si>
  <si>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</si>
  <si>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</si>
  <si>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</si>
  <si>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</si>
  <si>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</si>
  <si>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</si>
  <si>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</si>
  <si>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</si>
  <si>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</si>
  <si>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</si>
  <si>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</si>
  <si>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</si>
  <si>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</si>
  <si>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</si>
  <si>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</si>
  <si>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</si>
  <si>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</si>
  <si>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</si>
  <si>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</si>
  <si>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</si>
  <si>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</si>
  <si>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</si>
  <si>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</si>
  <si>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</si>
  <si>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</si>
  <si>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</si>
  <si>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</si>
  <si>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</si>
  <si>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</si>
  <si>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</si>
  <si>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</si>
  <si>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</si>
  <si>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</si>
  <si>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</si>
  <si>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</si>
  <si>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</si>
  <si>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</si>
  <si>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</si>
  <si>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</si>
  <si>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</si>
  <si>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</si>
  <si>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</si>
  <si>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</si>
  <si>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</si>
  <si>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</si>
  <si>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</si>
  <si>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</si>
  <si>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</si>
  <si>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</si>
  <si>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</si>
  <si>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</si>
  <si>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</si>
  <si>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</si>
  <si>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</si>
  <si>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</si>
  <si>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</si>
  <si>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</si>
  <si>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</si>
  <si>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</si>
  <si>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</si>
  <si>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</si>
  <si>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</si>
  <si>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</si>
  <si>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</si>
  <si>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</si>
  <si>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</si>
  <si>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</si>
  <si>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</si>
  <si>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</si>
  <si>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</si>
  <si>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</si>
  <si>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</si>
  <si>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</si>
  <si>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</si>
  <si>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</si>
  <si>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</si>
  <si>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</si>
  <si>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</si>
  <si>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</si>
  <si>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</si>
  <si>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</si>
  <si>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</si>
  <si>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</si>
  <si>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</si>
  <si>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</si>
  <si>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</si>
  <si>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</si>
  <si>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</si>
  <si>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</si>
  <si>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</si>
  <si>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</si>
  <si>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</si>
  <si>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</si>
  <si>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</si>
  <si>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</si>
  <si>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</si>
  <si>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</si>
  <si>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</si>
  <si>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</si>
  <si>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</si>
  <si>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</si>
  <si>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</si>
  <si>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</si>
  <si>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</si>
  <si>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</si>
  <si>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</si>
  <si>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</si>
  <si>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</si>
  <si>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</si>
  <si>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</si>
  <si>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</si>
  <si>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</si>
  <si>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</si>
  <si>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</si>
  <si>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</si>
  <si>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</si>
  <si>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</si>
  <si>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</si>
  <si>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</si>
  <si>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</si>
  <si>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</si>
  <si>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</si>
  <si>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</si>
  <si>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</si>
  <si>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</si>
  <si>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</si>
  <si>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</si>
  <si>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</si>
  <si>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</si>
  <si>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</si>
  <si>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</si>
  <si>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</si>
  <si>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</si>
  <si>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</si>
  <si>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</si>
  <si>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</si>
  <si>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</si>
  <si>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</si>
  <si>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</si>
  <si>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</si>
  <si>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</si>
  <si>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</si>
  <si>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</si>
  <si>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</si>
  <si>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</si>
  <si>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</si>
  <si>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</si>
  <si>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</si>
  <si>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</si>
  <si>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</si>
  <si>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</si>
  <si>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</si>
  <si>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</si>
  <si>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</si>
  <si>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</si>
  <si>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</si>
  <si>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</si>
  <si>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</si>
  <si>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</si>
  <si>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</si>
  <si>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</si>
  <si>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</si>
  <si>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</si>
  <si>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</si>
  <si>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</si>
  <si>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</si>
  <si>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</si>
  <si>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</si>
  <si>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</si>
  <si>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</si>
  <si>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</si>
  <si>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</si>
  <si>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</si>
  <si>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</si>
  <si>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</si>
  <si>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</si>
  <si>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</si>
  <si>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</si>
  <si>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</si>
  <si>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</si>
  <si>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</si>
  <si>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</si>
  <si>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</si>
  <si>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</si>
  <si>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</si>
  <si>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</si>
  <si>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</si>
  <si>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</si>
  <si>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</si>
  <si>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</si>
  <si>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</si>
  <si>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</si>
  <si>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</si>
  <si>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</si>
  <si>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</si>
  <si>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</si>
  <si>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</si>
  <si>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</si>
  <si>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</si>
  <si>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</si>
  <si>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</si>
  <si>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</si>
  <si>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</si>
  <si>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</si>
  <si>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</si>
  <si>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</si>
  <si>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</si>
  <si>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</si>
  <si>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</si>
  <si>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</si>
  <si>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</si>
  <si>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</si>
  <si>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</si>
  <si>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</si>
  <si>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</si>
  <si>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</si>
  <si>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</si>
  <si>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</si>
  <si>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</si>
  <si>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</si>
  <si>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</si>
  <si>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</si>
  <si>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</si>
  <si>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</si>
  <si>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</si>
  <si>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</si>
  <si>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</si>
  <si>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</si>
  <si>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</si>
  <si>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</si>
  <si>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</si>
  <si>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</si>
  <si>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</si>
  <si>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</si>
  <si>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</si>
  <si>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</si>
  <si>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</si>
  <si>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</si>
  <si>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</si>
  <si>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</si>
  <si>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</si>
  <si>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</si>
  <si>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</si>
  <si>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</si>
  <si>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</si>
  <si>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</si>
  <si>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</si>
  <si>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</si>
  <si>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</si>
  <si>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</si>
  <si>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</si>
  <si>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</si>
  <si>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</si>
  <si>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</si>
  <si>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</si>
  <si>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</si>
  <si>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</si>
  <si>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</si>
  <si>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</si>
  <si>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</si>
  <si>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</si>
  <si>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</si>
  <si>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</si>
  <si>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</si>
  <si>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</si>
  <si>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</si>
  <si>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</si>
  <si>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</si>
  <si>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</si>
  <si>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</si>
  <si>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</si>
  <si>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</si>
  <si>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</si>
  <si>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</si>
  <si>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</si>
  <si>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</si>
  <si>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</si>
  <si>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</si>
  <si>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</si>
  <si>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</si>
  <si>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</si>
  <si>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</si>
  <si>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</si>
  <si>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</si>
  <si>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</si>
  <si>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</si>
  <si>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</si>
  <si>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</si>
  <si>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</si>
  <si>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</si>
  <si>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</si>
  <si>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</si>
  <si>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</si>
  <si>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</si>
  <si>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</si>
  <si>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</si>
  <si>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</si>
  <si>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</si>
  <si>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</si>
  <si>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</si>
  <si>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</si>
  <si>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</si>
  <si>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</si>
  <si>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</si>
  <si>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</si>
  <si>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</si>
  <si>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</si>
  <si>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</si>
  <si>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</si>
  <si>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</si>
  <si>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</si>
  <si>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</si>
  <si>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</si>
  <si>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</si>
  <si>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</si>
  <si>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</si>
  <si>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</si>
  <si>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</si>
  <si>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</si>
  <si>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</si>
  <si>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</si>
  <si>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</si>
  <si>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</si>
  <si>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</si>
  <si>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</si>
  <si>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</si>
  <si>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</si>
  <si>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</si>
  <si>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</si>
  <si>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</si>
  <si>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</si>
  <si>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</si>
  <si>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</si>
  <si>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</si>
  <si>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</si>
  <si>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</si>
  <si>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</si>
  <si>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</si>
  <si>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</si>
  <si>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</si>
  <si>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</si>
  <si>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</si>
  <si>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</si>
  <si>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</si>
  <si>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</si>
  <si>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</si>
  <si>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</si>
  <si>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</si>
  <si>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</si>
  <si>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</si>
  <si>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</si>
  <si>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</si>
  <si>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</si>
  <si>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</si>
  <si>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</si>
  <si>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</si>
  <si>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</si>
  <si>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</si>
  <si>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</si>
  <si>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</si>
  <si>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</si>
  <si>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</si>
  <si>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</si>
  <si>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</si>
  <si>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</si>
  <si>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</si>
  <si>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</si>
  <si>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</si>
  <si>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</si>
  <si>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</si>
  <si>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</si>
  <si>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</si>
  <si>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</si>
  <si>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</si>
  <si>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</si>
  <si>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</si>
  <si>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</si>
  <si>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</si>
  <si>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</si>
  <si>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</si>
  <si>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</si>
  <si>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</si>
  <si>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</si>
  <si>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</si>
  <si>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</si>
  <si>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</si>
  <si>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</si>
  <si>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</si>
  <si>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</si>
  <si>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</si>
  <si>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</si>
  <si>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</si>
  <si>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</si>
  <si>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</si>
  <si>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</si>
  <si>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</si>
  <si>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</si>
  <si>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</si>
  <si>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</si>
  <si>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</si>
  <si>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</si>
  <si>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</si>
  <si>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</si>
  <si>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</si>
  <si>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</si>
  <si>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</si>
  <si>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</si>
  <si>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</si>
  <si>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</si>
  <si>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</si>
  <si>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</si>
  <si>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</si>
  <si>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</si>
  <si>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</si>
  <si>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</si>
  <si>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</si>
  <si>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</si>
  <si>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</si>
  <si>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</si>
  <si>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</si>
  <si>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</si>
  <si>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</si>
  <si>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</si>
  <si>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</si>
  <si>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</si>
  <si>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</si>
  <si>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</si>
  <si>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</si>
  <si>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</si>
  <si>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</si>
  <si>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</si>
  <si>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</si>
  <si>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</si>
  <si>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</si>
  <si>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</si>
  <si>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</si>
  <si>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</si>
  <si>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</si>
  <si>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</si>
  <si>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</si>
  <si>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</si>
  <si>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</si>
  <si>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</si>
  <si>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</si>
  <si>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</si>
  <si>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</si>
  <si>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</si>
  <si>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</si>
  <si>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</si>
  <si>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</si>
  <si>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</si>
  <si>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</si>
  <si>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</si>
  <si>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</si>
  <si>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</si>
  <si>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</si>
  <si>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</si>
  <si>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</si>
  <si>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</si>
  <si>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</si>
  <si>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</si>
  <si>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</si>
  <si>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</si>
  <si>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</si>
  <si>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</si>
  <si>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</si>
  <si>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</si>
  <si>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</si>
  <si>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</si>
  <si>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</si>
  <si>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</si>
  <si>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</si>
  <si>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</si>
  <si>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</si>
  <si>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</si>
  <si>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</si>
  <si>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</si>
  <si>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</si>
  <si>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</si>
  <si>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</si>
  <si>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</si>
  <si>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</si>
  <si>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</si>
  <si>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</si>
  <si>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</si>
  <si>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</si>
  <si>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</si>
  <si>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</si>
  <si>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</si>
  <si>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</si>
  <si>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</si>
  <si>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</si>
  <si>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</si>
  <si>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</si>
  <si>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</si>
  <si>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</si>
  <si>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</si>
  <si>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</si>
  <si>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</si>
  <si>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</si>
  <si>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</si>
  <si>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</si>
  <si>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</si>
  <si>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</si>
  <si>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</si>
  <si>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</si>
  <si>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</si>
  <si>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</si>
  <si>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</si>
  <si>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</si>
  <si>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</si>
  <si>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</si>
  <si>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</si>
  <si>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</si>
  <si>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</si>
  <si>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</si>
  <si>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</si>
  <si>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</si>
  <si>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</si>
  <si>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</si>
  <si>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</si>
  <si>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</si>
  <si>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</si>
  <si>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</si>
  <si>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</si>
  <si>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</si>
  <si>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</si>
  <si>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</si>
  <si>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</si>
  <si>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</si>
  <si>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</si>
  <si>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</si>
  <si>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</si>
  <si>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</si>
  <si>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</si>
  <si>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</si>
  <si>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</si>
  <si>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</si>
  <si>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</si>
  <si>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</si>
  <si>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</si>
  <si>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</si>
  <si>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</si>
  <si>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</si>
  <si>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</si>
  <si>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</si>
  <si>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</si>
  <si>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</si>
  <si>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</si>
  <si>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</si>
  <si>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</si>
  <si>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</si>
  <si>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</si>
  <si>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</si>
  <si>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</si>
  <si>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</si>
  <si>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</si>
  <si>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</si>
  <si>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</si>
  <si>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</si>
  <si>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</si>
  <si>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</si>
  <si>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</si>
  <si>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</si>
  <si>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</si>
  <si>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</si>
  <si>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</si>
  <si>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</si>
  <si>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</si>
  <si>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</si>
  <si>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</si>
  <si>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</si>
  <si>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</si>
  <si>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</si>
  <si>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</si>
  <si>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</si>
  <si>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</si>
  <si>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</si>
  <si>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</si>
  <si>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</si>
  <si>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</si>
  <si>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</si>
  <si>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</si>
  <si>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</si>
  <si>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</si>
  <si>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</si>
  <si>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</si>
  <si>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</si>
  <si>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</si>
  <si>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</si>
  <si>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</si>
  <si>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</si>
  <si>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</si>
  <si>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</si>
  <si>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</si>
  <si>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</si>
  <si>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</si>
  <si>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</si>
  <si>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</si>
  <si>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</si>
  <si>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</si>
  <si>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</si>
  <si>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</si>
  <si>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</si>
  <si>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</si>
  <si>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</si>
  <si>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</si>
  <si>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</si>
  <si>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</si>
  <si>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</si>
  <si>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</si>
  <si>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</si>
  <si>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</si>
  <si>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</si>
  <si>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</si>
  <si>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</si>
  <si>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</si>
  <si>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</si>
  <si>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</si>
  <si>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</si>
  <si>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</si>
  <si>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</si>
  <si>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</si>
  <si>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</si>
  <si>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</si>
  <si>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</si>
  <si>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</si>
  <si>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</si>
  <si>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</si>
  <si>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</si>
  <si>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</si>
  <si>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</si>
  <si>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</si>
  <si>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</si>
  <si>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</si>
  <si>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</si>
  <si>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</si>
  <si>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</si>
  <si>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</si>
  <si>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</si>
  <si>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</si>
  <si>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</si>
  <si>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</si>
  <si>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</si>
  <si>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</si>
  <si>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</si>
  <si>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</si>
  <si>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</si>
  <si>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</si>
  <si>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</si>
  <si>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</si>
  <si>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</si>
  <si>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</si>
  <si>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</si>
  <si>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</si>
  <si>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</si>
  <si>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</si>
  <si>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</si>
  <si>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</si>
  <si>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</si>
  <si>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</si>
  <si>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</si>
  <si>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</si>
  <si>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</si>
  <si>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</si>
  <si>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</si>
  <si>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</si>
  <si>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</si>
  <si>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</si>
  <si>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</si>
  <si>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</si>
  <si>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</si>
  <si>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</si>
  <si>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</si>
  <si>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</si>
  <si>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</si>
  <si>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</si>
  <si>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</si>
  <si>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</si>
  <si>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</si>
  <si>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</si>
  <si>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</si>
  <si>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</si>
  <si>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</si>
  <si>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</si>
  <si>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</si>
  <si>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</si>
  <si>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</si>
  <si>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</si>
  <si>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</si>
  <si>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</si>
  <si>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</si>
  <si>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</si>
  <si>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</si>
  <si>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</si>
  <si>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</si>
  <si>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</si>
  <si>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</si>
  <si>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</si>
  <si>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</si>
  <si>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</si>
  <si>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</si>
  <si>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</si>
  <si>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</si>
  <si>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</si>
  <si>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</si>
  <si>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</si>
  <si>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</si>
  <si>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</si>
  <si>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</si>
  <si>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</si>
  <si>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</si>
  <si>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</si>
  <si>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</si>
  <si>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</si>
  <si>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</si>
  <si>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</si>
  <si>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</si>
  <si>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</si>
  <si>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</si>
  <si>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</si>
  <si>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</si>
  <si>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</si>
  <si>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</si>
  <si>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</si>
  <si>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</si>
  <si>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</si>
  <si>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</si>
  <si>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</si>
  <si>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</si>
  <si>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</si>
  <si>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</si>
  <si>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</si>
  <si>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</si>
  <si>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</si>
  <si>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</si>
  <si>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</si>
  <si>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</si>
  <si>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</si>
  <si>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</si>
  <si>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</si>
  <si>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</si>
  <si>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</si>
  <si>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</si>
  <si>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</si>
  <si>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</si>
  <si>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</si>
  <si>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</si>
  <si>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</si>
  <si>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</si>
  <si>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</si>
  <si>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</si>
  <si>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</si>
  <si>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</si>
  <si>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</si>
  <si>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</si>
  <si>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</si>
  <si>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</si>
  <si>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</si>
  <si>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</si>
  <si>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</si>
  <si>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</si>
  <si>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</si>
  <si>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</si>
  <si>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</si>
  <si>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</si>
  <si>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</si>
  <si>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</si>
  <si>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</si>
  <si>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</si>
  <si>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</si>
  <si>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</si>
  <si>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</si>
  <si>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</si>
  <si>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</si>
  <si>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</si>
  <si>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</si>
  <si>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</si>
  <si>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</si>
  <si>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</si>
  <si>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</si>
  <si>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</si>
  <si>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</si>
  <si>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</si>
  <si>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</si>
  <si>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</si>
  <si>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</si>
  <si>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</si>
  <si>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</si>
  <si>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</si>
  <si>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</si>
  <si>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</si>
  <si>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</si>
  <si>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</si>
  <si>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</si>
  <si>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</si>
  <si>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</si>
  <si>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</si>
  <si>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</si>
  <si>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</si>
  <si>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</si>
  <si>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</si>
  <si>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</si>
  <si>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</si>
  <si>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</si>
  <si>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</si>
  <si>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</si>
  <si>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</si>
  <si>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</si>
  <si>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</si>
  <si>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</si>
  <si>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</si>
  <si>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</si>
  <si>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</si>
  <si>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</si>
  <si>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</si>
  <si>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</si>
  <si>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</si>
  <si>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</si>
  <si>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</si>
  <si>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</si>
  <si>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</si>
  <si>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</si>
  <si>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</si>
  <si>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</si>
  <si>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</si>
  <si>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</si>
  <si>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</si>
  <si>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</si>
  <si>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</si>
  <si>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</si>
  <si>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</si>
  <si>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</si>
  <si>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</si>
  <si>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</si>
  <si>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</si>
  <si>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</si>
  <si>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</si>
  <si>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</si>
  <si>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</si>
  <si>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</si>
  <si>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</si>
  <si>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</si>
  <si>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</si>
  <si>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</si>
  <si>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</si>
  <si>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</si>
  <si>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</si>
  <si>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</si>
  <si>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</si>
  <si>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</si>
  <si>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</si>
  <si>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</si>
  <si>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</si>
  <si>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</si>
  <si>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</si>
  <si>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</si>
  <si>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</si>
  <si>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</si>
  <si>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</si>
  <si>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</si>
  <si>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</si>
  <si>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</si>
  <si>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</si>
  <si>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</si>
  <si>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</si>
  <si>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</si>
  <si>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</si>
  <si>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</si>
  <si>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</si>
  <si>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</si>
  <si>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</si>
  <si>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</si>
  <si>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</si>
  <si>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</si>
  <si>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</si>
  <si>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</si>
  <si>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</si>
  <si>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</si>
  <si>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</si>
  <si>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</si>
  <si>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</si>
  <si>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</si>
  <si>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</si>
  <si>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</si>
  <si>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</si>
  <si>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</si>
  <si>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</si>
  <si>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</si>
  <si>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</si>
  <si>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</si>
  <si>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</si>
  <si>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</si>
  <si>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</si>
  <si>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</si>
  <si>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</si>
  <si>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</si>
  <si>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</si>
  <si>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</si>
  <si>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</si>
  <si>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</si>
  <si>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</si>
  <si>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</si>
  <si>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</si>
  <si>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</si>
  <si>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</si>
  <si>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</si>
  <si>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</si>
  <si>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</si>
  <si>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</si>
  <si>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</si>
  <si>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</si>
  <si>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</si>
  <si>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</si>
  <si>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</si>
  <si>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</si>
  <si>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</si>
  <si>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</si>
  <si>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</si>
  <si>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</si>
  <si>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</si>
  <si>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</si>
  <si>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</si>
  <si>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</si>
  <si>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</si>
  <si>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</si>
  <si>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</si>
  <si>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</si>
  <si>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</si>
  <si>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</si>
  <si>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</si>
  <si>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</si>
  <si>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</si>
  <si>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</si>
  <si>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</si>
  <si>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</si>
  <si>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</si>
  <si>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</si>
  <si>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</si>
  <si>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</si>
  <si>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</si>
  <si>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</si>
  <si>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</si>
  <si>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</si>
  <si>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</si>
  <si>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</si>
  <si>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</si>
  <si>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</si>
  <si>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</si>
  <si>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</si>
  <si>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</si>
  <si>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</si>
  <si>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</si>
  <si>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</si>
  <si>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</si>
  <si>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</si>
  <si>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</si>
  <si>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</si>
  <si>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</si>
  <si>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</si>
  <si>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</si>
  <si>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</si>
  <si>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</si>
  <si>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</si>
  <si>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</si>
  <si>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</si>
  <si>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</si>
  <si>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</si>
  <si>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</si>
  <si>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</si>
  <si>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</si>
  <si>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</si>
  <si>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</si>
  <si>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</si>
  <si>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</si>
  <si>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</si>
  <si>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</si>
  <si>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</si>
  <si>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</si>
  <si>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</si>
  <si>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</si>
  <si>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</si>
  <si>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</si>
  <si>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</si>
  <si>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</si>
  <si>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</si>
  <si>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</si>
  <si>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</si>
  <si>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</si>
  <si>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</si>
  <si>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</si>
  <si>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</si>
  <si>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</si>
  <si>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</si>
  <si>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</si>
  <si>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</si>
  <si>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</si>
  <si>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</si>
  <si>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</si>
  <si>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</si>
  <si>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</si>
  <si>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</si>
  <si>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</si>
  <si>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</si>
  <si>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</si>
  <si>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</si>
  <si>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</si>
  <si>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</si>
  <si>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</si>
  <si>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</si>
  <si>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</si>
  <si>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</si>
  <si>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</si>
  <si>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</si>
  <si>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</si>
  <si>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</si>
  <si>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</si>
  <si>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</si>
  <si>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</si>
  <si>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</si>
  <si>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</si>
  <si>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</si>
  <si>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</si>
  <si>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</si>
  <si>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</si>
  <si>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</si>
  <si>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</si>
  <si>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</si>
  <si>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</si>
  <si>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</si>
  <si>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</si>
  <si>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</si>
  <si>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</si>
  <si>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</si>
  <si>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</si>
  <si>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</si>
  <si>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</si>
  <si>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</si>
  <si>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</si>
  <si>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</si>
  <si>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</si>
  <si>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</si>
  <si>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</si>
  <si>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</si>
  <si>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</si>
  <si>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</si>
  <si>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</si>
  <si>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</si>
  <si>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</si>
  <si>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</si>
  <si>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</si>
  <si>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</si>
  <si>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</si>
  <si>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</si>
  <si>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</si>
  <si>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</si>
  <si>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</si>
  <si>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</si>
  <si>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</si>
  <si>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</si>
  <si>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</si>
  <si>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</si>
  <si>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</si>
  <si>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</si>
  <si>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</si>
  <si>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</si>
  <si>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</si>
  <si>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</si>
  <si>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</si>
  <si>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</si>
  <si>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</si>
  <si>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</si>
  <si>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</si>
  <si>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</si>
  <si>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</si>
  <si>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</si>
  <si>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</si>
  <si>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</si>
  <si>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</si>
  <si>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</si>
  <si>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</si>
  <si>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</si>
  <si>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</si>
  <si>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</si>
  <si>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</si>
  <si>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</si>
  <si>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</si>
  <si>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</si>
  <si>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</si>
  <si>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</si>
  <si>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</si>
  <si>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</si>
  <si>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</si>
  <si>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</si>
  <si>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</si>
  <si>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</si>
  <si>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</si>
  <si>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</si>
  <si>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</si>
  <si>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</si>
  <si>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</si>
  <si>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</si>
  <si>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</si>
  <si>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</si>
  <si>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</si>
  <si>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</si>
  <si>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</si>
  <si>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</si>
  <si>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</si>
  <si>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</si>
  <si>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</si>
  <si>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</si>
  <si>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</si>
  <si>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</si>
  <si>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</si>
  <si>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</si>
  <si>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</si>
  <si>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</si>
  <si>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</si>
  <si>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</si>
  <si>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</si>
  <si>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</si>
  <si>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</si>
  <si>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</si>
  <si>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</si>
  <si>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</si>
  <si>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</si>
  <si>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</si>
  <si>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</si>
  <si>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</si>
  <si>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</si>
  <si>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</si>
  <si>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</si>
  <si>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</si>
  <si>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</si>
  <si>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</si>
  <si>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</si>
  <si>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</si>
  <si>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</si>
  <si>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</si>
  <si>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</si>
  <si>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</si>
  <si>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</si>
  <si>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</si>
  <si>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</si>
  <si>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</si>
  <si>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</si>
  <si>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</si>
  <si>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</si>
  <si>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</si>
  <si>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</si>
  <si>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</si>
  <si>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</si>
  <si>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</si>
  <si>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</si>
  <si>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</si>
  <si>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</si>
  <si>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</si>
  <si>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</si>
  <si>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</si>
  <si>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</si>
  <si>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</si>
  <si>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</si>
  <si>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</si>
  <si>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</si>
  <si>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</si>
  <si>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</si>
  <si>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</si>
  <si>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</si>
  <si>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</si>
  <si>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</si>
  <si>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</si>
  <si>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</si>
  <si>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</si>
  <si>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</si>
  <si>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</si>
  <si>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</si>
  <si>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</si>
  <si>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</si>
  <si>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</si>
  <si>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</si>
  <si>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</si>
  <si>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</si>
  <si>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</si>
  <si>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</si>
  <si>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</si>
  <si>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</si>
  <si>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</si>
  <si>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</si>
  <si>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</si>
  <si>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</si>
  <si>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</si>
  <si>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</si>
  <si>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</si>
  <si>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</si>
  <si>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</si>
  <si>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</si>
  <si>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</si>
  <si>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</si>
  <si>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</si>
  <si>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</si>
  <si>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</si>
  <si>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</si>
  <si>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</si>
  <si>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</si>
  <si>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</si>
  <si>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</si>
  <si>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</si>
  <si>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</si>
  <si>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</si>
  <si>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</si>
  <si>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</si>
  <si>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</si>
  <si>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</si>
  <si>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</si>
  <si>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</si>
  <si>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</si>
  <si>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</si>
  <si>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</si>
  <si>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</si>
  <si>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</si>
  <si>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</si>
  <si>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</si>
  <si>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</si>
  <si>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</si>
  <si>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</si>
  <si>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</si>
  <si>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</si>
  <si>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</si>
  <si>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</si>
  <si>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</si>
  <si>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</si>
  <si>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</si>
  <si>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</si>
  <si>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</si>
  <si>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</si>
  <si>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</si>
  <si>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</si>
  <si>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</si>
  <si>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</si>
  <si>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</si>
  <si>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</si>
  <si>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</si>
  <si>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</si>
  <si>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</si>
  <si>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</si>
  <si>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</si>
  <si>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</si>
  <si>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</si>
  <si>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</si>
  <si>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</si>
  <si>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</si>
  <si>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</si>
  <si>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</si>
  <si>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</si>
  <si>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</si>
  <si>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</si>
  <si>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</si>
  <si>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</si>
  <si>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</si>
  <si>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</si>
  <si>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</si>
  <si>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</si>
  <si>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</si>
  <si>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</si>
  <si>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</si>
  <si>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</si>
  <si>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</si>
  <si>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</si>
  <si>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</si>
  <si>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</si>
  <si>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</si>
  <si>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</si>
  <si>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</si>
  <si>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</si>
  <si>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</si>
  <si>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</si>
  <si>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</si>
  <si>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</si>
  <si>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</si>
  <si>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</si>
  <si>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</si>
  <si>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</si>
  <si>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</si>
  <si>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</si>
  <si>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</si>
  <si>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</si>
  <si>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</si>
  <si>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</si>
  <si>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</si>
  <si>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</si>
  <si>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</si>
  <si>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</si>
  <si>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</si>
  <si>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</si>
  <si>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</si>
  <si>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</si>
  <si>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</si>
  <si>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</si>
  <si>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</si>
  <si>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</si>
  <si>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</si>
  <si>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</si>
  <si>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</si>
  <si>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</si>
  <si>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</si>
  <si>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</si>
  <si>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</si>
  <si>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</si>
  <si>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</si>
  <si>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</si>
  <si>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</si>
  <si>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</si>
  <si>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</si>
  <si>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</si>
  <si>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</si>
  <si>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</si>
  <si>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</si>
  <si>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</si>
  <si>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</si>
  <si>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</si>
  <si>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</si>
  <si>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</si>
  <si>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</si>
  <si>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</si>
  <si>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</si>
  <si>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</si>
  <si>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</si>
  <si>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</si>
  <si>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</si>
  <si>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</si>
  <si>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</si>
  <si>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</si>
  <si>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</si>
  <si>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</si>
  <si>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</si>
  <si>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</si>
  <si>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</si>
  <si>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</si>
  <si>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</si>
  <si>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</si>
  <si>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</si>
  <si>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</si>
  <si>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</si>
  <si>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</si>
  <si>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</si>
  <si>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</si>
  <si>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</si>
  <si>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</si>
  <si>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</si>
  <si>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</si>
  <si>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</si>
  <si>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</si>
  <si>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</si>
  <si>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</si>
  <si>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</si>
  <si>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</si>
  <si>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</si>
  <si>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</si>
  <si>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</si>
  <si>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</si>
  <si>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</si>
  <si>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</si>
  <si>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</si>
  <si>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</si>
  <si>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</si>
  <si>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</si>
  <si>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</si>
  <si>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</si>
  <si>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</si>
  <si>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</si>
  <si>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</si>
  <si>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</si>
  <si>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</si>
  <si>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</si>
  <si>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</si>
  <si>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</si>
  <si>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</si>
  <si>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</si>
  <si>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</si>
  <si>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</si>
  <si>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</si>
  <si>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</si>
  <si>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</si>
  <si>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</si>
  <si>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</si>
  <si>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</si>
  <si>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</si>
  <si>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</si>
  <si>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</si>
  <si>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</si>
  <si>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</si>
  <si>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</si>
  <si>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</si>
  <si>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</si>
  <si>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</si>
  <si>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</si>
  <si>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</si>
  <si>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</si>
  <si>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</si>
  <si>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</si>
  <si>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</si>
  <si>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</si>
  <si>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</si>
  <si>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</si>
  <si>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</si>
  <si>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</si>
  <si>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</si>
  <si>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</si>
  <si>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</si>
  <si>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</si>
  <si>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</si>
  <si>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</si>
  <si>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</si>
  <si>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</si>
  <si>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</si>
  <si>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</si>
  <si>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</si>
  <si>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</si>
  <si>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</si>
  <si>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</si>
  <si>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</si>
  <si>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</si>
  <si>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</si>
  <si>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</si>
  <si>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</si>
  <si>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</si>
  <si>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</si>
  <si>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</si>
  <si>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</si>
  <si>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</si>
  <si>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</si>
  <si>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</si>
  <si>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</si>
  <si>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</si>
  <si>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</si>
  <si>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</si>
  <si>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</si>
  <si>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</si>
  <si>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</si>
  <si>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</si>
  <si>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</si>
  <si>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</si>
  <si>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</si>
  <si>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</si>
  <si>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</si>
  <si>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</si>
  <si>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</si>
  <si>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</si>
  <si>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</si>
  <si>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</si>
  <si>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</si>
  <si>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</si>
  <si>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</si>
  <si>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</si>
  <si>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</si>
  <si>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</si>
  <si>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</si>
  <si>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</si>
  <si>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</si>
  <si>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</si>
  <si>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</si>
  <si>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</si>
  <si>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</si>
  <si>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</si>
  <si>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</si>
  <si>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</si>
  <si>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</si>
  <si>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</si>
  <si>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</si>
  <si>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</si>
  <si>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</si>
  <si>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</si>
  <si>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</si>
  <si>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</si>
  <si>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</si>
  <si>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</si>
  <si>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</si>
  <si>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</si>
  <si>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</si>
  <si>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</si>
  <si>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</si>
  <si>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</si>
  <si>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</si>
  <si>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</si>
  <si>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</si>
  <si>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</si>
  <si>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</si>
  <si>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</si>
  <si>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</si>
  <si>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</si>
  <si>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</si>
  <si>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</si>
  <si>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</si>
  <si>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</si>
  <si>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</si>
  <si>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</si>
  <si>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</si>
  <si>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</si>
  <si>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</si>
  <si>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</si>
  <si>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</si>
  <si>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</si>
  <si>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</si>
  <si>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</si>
  <si>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</si>
  <si>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</si>
  <si>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</si>
  <si>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</si>
  <si>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</si>
  <si>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</si>
  <si>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</si>
  <si>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</si>
  <si>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</si>
  <si>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</si>
  <si>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</si>
  <si>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</si>
  <si>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</si>
  <si>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</si>
  <si>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</si>
  <si>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</si>
  <si>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</si>
  <si>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</si>
  <si>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</si>
  <si>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</si>
  <si>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</si>
  <si>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</si>
  <si>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</si>
  <si>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</si>
  <si>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</si>
  <si>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</si>
  <si>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</si>
  <si>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</si>
  <si>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</si>
  <si>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</si>
  <si>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</si>
  <si>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</si>
  <si>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</si>
  <si>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</si>
  <si>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</si>
  <si>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</si>
  <si>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</si>
  <si>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</si>
  <si>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</si>
  <si>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</si>
  <si>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</si>
  <si>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</si>
  <si>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</si>
  <si>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</si>
  <si>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</si>
  <si>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</si>
  <si>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</si>
  <si>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</si>
  <si>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</si>
  <si>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</si>
  <si>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</si>
  <si>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</si>
  <si>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</si>
  <si>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</si>
  <si>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</si>
  <si>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</si>
  <si>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</si>
  <si>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</si>
  <si>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</si>
  <si>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</si>
  <si>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</si>
  <si>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</si>
  <si>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</si>
  <si>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</si>
  <si>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</si>
  <si>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</si>
  <si>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</si>
  <si>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</si>
  <si>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</si>
  <si>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</si>
  <si>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</si>
  <si>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</si>
  <si>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</si>
  <si>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</si>
  <si>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</si>
  <si>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</si>
  <si>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</si>
  <si>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</si>
  <si>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</si>
  <si>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</si>
  <si>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</si>
  <si>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</si>
  <si>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</si>
  <si>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</si>
  <si>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</si>
  <si>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</si>
  <si>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</si>
  <si>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</si>
  <si>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</si>
  <si>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</si>
  <si>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</si>
  <si>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</si>
  <si>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</si>
  <si>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</si>
  <si>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</si>
  <si>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</si>
  <si>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</si>
  <si>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</si>
  <si>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</si>
  <si>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</si>
  <si>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</si>
  <si>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</si>
  <si>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</si>
  <si>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</si>
  <si>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</si>
  <si>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</si>
  <si>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</si>
  <si>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</si>
  <si>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</si>
  <si>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</si>
  <si>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</si>
  <si>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</si>
  <si>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</si>
  <si>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</si>
  <si>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</si>
  <si>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</si>
  <si>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</si>
  <si>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</si>
  <si>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</si>
  <si>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</si>
  <si>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</si>
  <si>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</si>
  <si>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</si>
  <si>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</si>
  <si>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</si>
  <si>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</si>
  <si>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</si>
  <si>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</si>
  <si>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</si>
  <si>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</si>
  <si>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</si>
  <si>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</si>
  <si>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</si>
  <si>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</si>
  <si>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</si>
  <si>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</si>
  <si>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</si>
  <si>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</si>
  <si>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</si>
  <si>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</si>
  <si>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</si>
  <si>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</si>
  <si>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</si>
  <si>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</si>
  <si>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</si>
  <si>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</si>
  <si>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</si>
  <si>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</si>
  <si>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</si>
  <si>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</si>
  <si>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</si>
  <si>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</si>
  <si>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</si>
  <si>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</si>
  <si>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</si>
  <si>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</si>
  <si>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</si>
  <si>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</si>
  <si>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</si>
  <si>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</si>
  <si>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</si>
  <si>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</si>
  <si>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</si>
  <si>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</si>
  <si>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</si>
  <si>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</si>
  <si>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</si>
  <si>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</si>
  <si>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</si>
  <si>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</si>
  <si>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</si>
  <si>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</si>
  <si>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</si>
  <si>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</si>
  <si>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</si>
  <si>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</si>
  <si>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</si>
  <si>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</si>
  <si>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</si>
  <si>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</si>
  <si>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</si>
  <si>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</si>
  <si>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</si>
  <si>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</si>
  <si>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</si>
  <si>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</si>
  <si>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</si>
  <si>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</si>
  <si>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</si>
  <si>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</si>
  <si>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</si>
  <si>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</si>
  <si>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</si>
  <si>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</si>
  <si>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</si>
  <si>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</si>
  <si>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</si>
  <si>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</si>
  <si>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</si>
  <si>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</si>
  <si>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</si>
  <si>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</si>
  <si>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</si>
  <si>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</si>
  <si>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</si>
  <si>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</si>
  <si>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</si>
  <si>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</si>
  <si>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</si>
  <si>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</si>
  <si>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</si>
  <si>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</si>
  <si>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</si>
  <si>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</si>
  <si>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</si>
  <si>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</si>
  <si>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</si>
  <si>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</si>
  <si>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</si>
  <si>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</si>
  <si>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</si>
  <si>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</si>
  <si>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</si>
  <si>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</si>
  <si>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</si>
  <si>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</si>
  <si>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</si>
  <si>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</si>
  <si>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</si>
  <si>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</si>
  <si>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</si>
  <si>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</si>
  <si>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</si>
  <si>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</si>
  <si>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</si>
  <si>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</si>
  <si>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</si>
  <si>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</si>
  <si>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</si>
  <si>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</si>
  <si>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</si>
  <si>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</si>
  <si>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</si>
  <si>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</si>
  <si>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</si>
  <si>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</si>
  <si>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</si>
  <si>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</si>
  <si>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</si>
  <si>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</si>
  <si>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</si>
  <si>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</si>
  <si>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</si>
  <si>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</si>
  <si>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</si>
  <si>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</si>
  <si>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</si>
  <si>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</si>
  <si>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</si>
  <si>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</si>
  <si>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</si>
  <si>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</si>
  <si>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</si>
  <si>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</si>
  <si>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</si>
  <si>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</si>
  <si>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</si>
  <si>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</si>
  <si>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</si>
  <si>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</si>
  <si>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</si>
  <si>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</si>
  <si>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</si>
  <si>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</si>
  <si>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</si>
  <si>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</si>
  <si>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</si>
  <si>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</si>
  <si>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</si>
  <si>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</si>
  <si>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</si>
  <si>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</si>
  <si>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</si>
  <si>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</si>
  <si>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</si>
  <si>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</si>
  <si>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</si>
  <si>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</si>
  <si>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</si>
  <si>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</si>
  <si>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</si>
  <si>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</si>
  <si>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</si>
  <si>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</si>
  <si>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</si>
  <si>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</si>
  <si>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</si>
  <si>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</si>
  <si>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</si>
  <si>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</si>
  <si>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</si>
  <si>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</si>
  <si>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</si>
  <si>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</si>
  <si>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</si>
  <si>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</si>
  <si>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</si>
  <si>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</si>
  <si>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</si>
  <si>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</si>
  <si>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</si>
  <si>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</si>
  <si>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</si>
  <si>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</si>
  <si>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</si>
  <si>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</si>
  <si>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</si>
  <si>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</si>
  <si>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</si>
  <si>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</si>
  <si>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</si>
  <si>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</si>
  <si>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</si>
  <si>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</si>
  <si>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</si>
  <si>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</si>
  <si>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</si>
  <si>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</si>
  <si>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</si>
  <si>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</si>
  <si>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</si>
  <si>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</si>
  <si>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</si>
  <si>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</si>
  <si>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</si>
  <si>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</si>
  <si>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</si>
  <si>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</si>
  <si>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</si>
  <si>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</si>
  <si>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</si>
  <si>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</si>
  <si>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</si>
  <si>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</si>
  <si>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</si>
  <si>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</si>
  <si>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</si>
  <si>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</si>
  <si>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</si>
  <si>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</si>
  <si>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</si>
  <si>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</si>
  <si>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</si>
  <si>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</si>
  <si>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</si>
  <si>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</si>
  <si>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</si>
  <si>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</si>
  <si>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</si>
  <si>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</si>
  <si>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</si>
  <si>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</si>
  <si>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</si>
  <si>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</si>
  <si>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</si>
  <si>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</si>
  <si>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</si>
  <si>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</si>
  <si>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</si>
  <si>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</si>
  <si>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</si>
  <si>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</si>
  <si>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</si>
  <si>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</si>
  <si>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</si>
  <si>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</si>
  <si>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</si>
  <si>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</si>
  <si>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</si>
  <si>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</si>
  <si>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</si>
  <si>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</si>
  <si>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</si>
  <si>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</si>
  <si>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</si>
  <si>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</si>
  <si>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</si>
  <si>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</si>
  <si>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</si>
  <si>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</si>
  <si>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</si>
  <si>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</si>
  <si>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</si>
  <si>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</si>
  <si>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</si>
  <si>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</si>
  <si>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</si>
  <si>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</si>
  <si>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</si>
  <si>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</si>
  <si>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</si>
  <si>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</si>
  <si>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</si>
  <si>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</si>
  <si>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</si>
  <si>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</si>
  <si>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</si>
  <si>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</si>
  <si>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</si>
  <si>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</si>
  <si>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</si>
  <si>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</si>
  <si>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</si>
  <si>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</si>
  <si>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</si>
  <si>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</si>
  <si>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</si>
  <si>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</si>
  <si>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</si>
  <si>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</si>
  <si>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</si>
  <si>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</si>
  <si>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</si>
  <si>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</si>
  <si>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</si>
  <si>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</si>
  <si>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</si>
  <si>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</si>
  <si>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</si>
  <si>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</si>
  <si>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</si>
  <si>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</si>
  <si>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</si>
  <si>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</si>
  <si>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</si>
  <si>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</si>
  <si>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</si>
  <si>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</si>
  <si>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</si>
  <si>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</si>
  <si>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</si>
  <si>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</si>
  <si>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</si>
  <si>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</si>
  <si>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</si>
  <si>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</si>
  <si>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</si>
  <si>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</si>
  <si>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</si>
  <si>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</si>
  <si>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</si>
  <si>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</si>
  <si>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</si>
  <si>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</si>
  <si>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</si>
  <si>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</si>
  <si>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</si>
  <si>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</si>
  <si>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</si>
  <si>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</si>
  <si>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</si>
  <si>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</si>
  <si>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</si>
  <si>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</si>
  <si>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</si>
  <si>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</si>
  <si>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</si>
  <si>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</si>
  <si>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</si>
  <si>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</si>
  <si>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</si>
  <si>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</si>
  <si>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</si>
  <si>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</si>
  <si>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</si>
  <si>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</si>
  <si>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</si>
  <si>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</si>
  <si>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</si>
  <si>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</si>
  <si>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</si>
  <si>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</si>
  <si>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</si>
  <si>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</si>
  <si>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</si>
  <si>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</si>
  <si>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</si>
  <si>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</si>
  <si>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</si>
  <si>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</si>
  <si>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</si>
  <si>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</si>
  <si>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</si>
  <si>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</si>
  <si>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</si>
  <si>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</si>
  <si>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</si>
  <si>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</si>
  <si>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</si>
  <si>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</si>
  <si>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</si>
  <si>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</si>
  <si>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</si>
  <si>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</si>
  <si>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</si>
  <si>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</si>
  <si>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</si>
  <si>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</si>
  <si>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</si>
  <si>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</si>
  <si>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</si>
  <si>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</si>
  <si>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</si>
  <si>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</si>
  <si>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</si>
  <si>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</si>
  <si>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</si>
  <si>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</si>
  <si>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</si>
  <si>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</si>
  <si>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</si>
  <si>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</si>
  <si>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</si>
  <si>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</si>
  <si>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</si>
  <si>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</si>
  <si>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</si>
  <si>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</si>
  <si>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</si>
  <si>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</si>
  <si>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</si>
  <si>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</si>
  <si>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</si>
  <si>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</si>
  <si>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</si>
  <si>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</si>
  <si>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</si>
  <si>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</si>
  <si>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</si>
  <si>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</si>
  <si>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</si>
  <si>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</si>
  <si>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</si>
  <si>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</si>
  <si>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</si>
  <si>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</si>
  <si>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</si>
  <si>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</si>
  <si>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</si>
  <si>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</si>
  <si>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</si>
  <si>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</si>
  <si>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</si>
  <si>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</si>
  <si>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</si>
  <si>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</si>
  <si>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</si>
  <si>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</si>
  <si>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</si>
  <si>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</si>
  <si>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</si>
  <si>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</si>
  <si>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</si>
  <si>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</si>
  <si>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</si>
  <si>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</si>
  <si>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</si>
  <si>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</si>
  <si>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</si>
  <si>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</si>
  <si>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</si>
  <si>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</si>
  <si>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</si>
  <si>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</si>
  <si>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</si>
  <si>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</si>
  <si>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</si>
  <si>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</si>
  <si>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</si>
  <si>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</si>
  <si>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</si>
  <si>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</si>
  <si>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</si>
  <si>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</si>
  <si>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</si>
  <si>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</si>
  <si>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</si>
  <si>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</si>
  <si>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</si>
  <si>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</si>
  <si>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</si>
  <si>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</si>
  <si>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</si>
  <si>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</si>
  <si>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</si>
  <si>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</si>
  <si>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</si>
  <si>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</si>
  <si>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</si>
  <si>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</si>
  <si>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</si>
  <si>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</si>
  <si>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</si>
  <si>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</si>
  <si>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</si>
  <si>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</si>
  <si>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</si>
  <si>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</si>
  <si>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</si>
  <si>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</si>
  <si>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</si>
  <si>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</si>
  <si>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</si>
  <si>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</si>
  <si>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</si>
  <si>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</si>
  <si>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</si>
  <si>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</si>
  <si>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</si>
  <si>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</si>
  <si>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</si>
  <si>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</si>
  <si>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</si>
  <si>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</si>
  <si>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</si>
  <si>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</si>
  <si>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</si>
  <si>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</si>
  <si>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</si>
  <si>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</si>
  <si>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</si>
  <si>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</si>
  <si>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</si>
  <si>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</si>
  <si>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</si>
  <si>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</si>
  <si>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</si>
  <si>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</si>
  <si>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</si>
  <si>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</si>
  <si>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</si>
  <si>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</si>
  <si>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</si>
  <si>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</si>
  <si>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</si>
  <si>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</si>
  <si>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</si>
  <si>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</si>
  <si>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</si>
  <si>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</si>
  <si>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</si>
  <si>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</si>
  <si>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</si>
  <si>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</si>
  <si>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</si>
  <si>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</si>
  <si>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</si>
  <si>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</si>
  <si>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</si>
  <si>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</si>
  <si>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</si>
  <si>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</si>
  <si>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</si>
  <si>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</si>
  <si>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</si>
  <si>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</si>
  <si>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</si>
  <si>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</si>
  <si>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</si>
  <si>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</si>
  <si>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</si>
  <si>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</si>
  <si>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</si>
  <si>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</si>
  <si>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</si>
  <si>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</si>
  <si>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</si>
  <si>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</si>
  <si>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</si>
  <si>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</si>
  <si>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</si>
  <si>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</si>
  <si>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</si>
  <si>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</si>
  <si>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</si>
  <si>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</si>
  <si>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</si>
  <si>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</si>
  <si>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</si>
  <si>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</si>
  <si>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</si>
  <si>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</si>
  <si>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</si>
  <si>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</si>
  <si>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</si>
  <si>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</si>
  <si>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</si>
  <si>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</si>
  <si>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</si>
  <si>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</si>
  <si>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</si>
  <si>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</si>
  <si>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</si>
  <si>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</si>
  <si>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</si>
  <si>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</si>
  <si>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</si>
  <si>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</si>
  <si>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</si>
  <si>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</si>
  <si>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</si>
  <si>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</si>
  <si>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</si>
  <si>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</si>
  <si>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</si>
  <si>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</si>
  <si>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</si>
  <si>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</si>
  <si>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</si>
  <si>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</si>
  <si>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</si>
  <si>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</si>
  <si>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</si>
  <si>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</si>
  <si>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</si>
  <si>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</si>
  <si>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</si>
  <si>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</si>
  <si>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</si>
  <si>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</si>
  <si>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</si>
  <si>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</si>
  <si>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</si>
  <si>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</si>
  <si>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</si>
  <si>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</si>
  <si>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</si>
  <si>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</si>
  <si>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</si>
  <si>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</si>
  <si>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</si>
  <si>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</si>
  <si>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</si>
  <si>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</si>
  <si>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</si>
  <si>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</si>
  <si>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</si>
  <si>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</si>
  <si>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</si>
  <si>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</si>
  <si>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</si>
  <si>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</si>
  <si>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</si>
  <si>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</si>
  <si>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</si>
  <si>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</si>
  <si>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</si>
  <si>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</si>
  <si>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</si>
  <si>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</si>
  <si>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</si>
  <si>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</si>
  <si>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</si>
  <si>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</si>
  <si>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</si>
  <si>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</si>
  <si>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</si>
  <si>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</si>
  <si>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</si>
  <si>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</si>
  <si>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</si>
  <si>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</si>
  <si>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</si>
  <si>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</si>
  <si>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</si>
  <si>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</si>
  <si>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</si>
  <si>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</si>
  <si>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</si>
  <si>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</si>
  <si>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</si>
  <si>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</si>
  <si>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</si>
  <si>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</si>
  <si>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</si>
  <si>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</si>
  <si>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</si>
  <si>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</si>
  <si>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</si>
  <si>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</si>
  <si>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</si>
  <si>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</si>
  <si>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</si>
  <si>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</si>
  <si>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</si>
  <si>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</si>
  <si>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</si>
  <si>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</si>
  <si>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</si>
  <si>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</si>
  <si>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</si>
  <si>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</si>
  <si>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</si>
  <si>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</si>
  <si>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</si>
  <si>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</si>
  <si>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</si>
  <si>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</si>
  <si>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</si>
  <si>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</si>
  <si>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</si>
  <si>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</si>
  <si>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</si>
  <si>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</si>
  <si>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</si>
  <si>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</si>
  <si>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</si>
  <si>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</si>
  <si>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</si>
  <si>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</si>
  <si>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</si>
  <si>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</si>
  <si>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</si>
  <si>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</si>
  <si>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</si>
  <si>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</si>
  <si>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</si>
  <si>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</si>
  <si>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</si>
  <si>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</si>
  <si>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</si>
  <si>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</si>
  <si>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</si>
  <si>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</si>
  <si>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</si>
  <si>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</si>
  <si>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</si>
  <si>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</si>
  <si>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</si>
  <si>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</si>
  <si>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</si>
  <si>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</si>
  <si>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</si>
  <si>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</si>
  <si>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</si>
  <si>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</si>
  <si>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</si>
  <si>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</si>
  <si>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</si>
  <si>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</si>
  <si>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</si>
  <si>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</si>
  <si>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</si>
  <si>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</si>
  <si>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</si>
  <si>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</si>
  <si>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</si>
  <si>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</si>
  <si>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</si>
  <si>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</si>
  <si>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</si>
  <si>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</si>
  <si>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</si>
  <si>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</si>
  <si>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</si>
  <si>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</si>
  <si>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</si>
  <si>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</si>
  <si>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</si>
  <si>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</si>
  <si>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</si>
  <si>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</si>
  <si>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</si>
  <si>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</si>
  <si>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</si>
  <si>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</si>
  <si>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</si>
  <si>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</si>
  <si>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</si>
  <si>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</si>
  <si>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</si>
  <si>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</si>
  <si>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</si>
  <si>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</si>
  <si>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</si>
  <si>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</si>
  <si>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</si>
  <si>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</si>
  <si>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</si>
  <si>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</si>
  <si>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</si>
  <si>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</si>
  <si>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</si>
  <si>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</si>
  <si>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</si>
  <si>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</si>
  <si>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</si>
  <si>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</si>
  <si>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</si>
  <si>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</si>
  <si>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</si>
  <si>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</si>
  <si>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</si>
  <si>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</si>
  <si>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</si>
  <si>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</si>
  <si>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</si>
  <si>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</si>
  <si>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</si>
  <si>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</si>
  <si>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</si>
  <si>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</si>
  <si>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</si>
  <si>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</si>
  <si>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</si>
  <si>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</si>
  <si>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</si>
  <si>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</si>
  <si>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</si>
  <si>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</si>
  <si>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</si>
  <si>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</si>
  <si>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</si>
  <si>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</si>
  <si>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</si>
  <si>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</si>
  <si>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</si>
  <si>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</si>
  <si>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</si>
  <si>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</si>
  <si>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</si>
  <si>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</si>
  <si>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</si>
  <si>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</si>
  <si>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</si>
  <si>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</si>
  <si>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</si>
  <si>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</si>
  <si>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</si>
  <si>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</si>
  <si>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</si>
  <si>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</si>
  <si>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</si>
  <si>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</si>
  <si>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</si>
  <si>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</si>
  <si>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</si>
  <si>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</si>
  <si>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</si>
  <si>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</si>
  <si>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</si>
  <si>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</si>
  <si>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</si>
  <si>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</si>
  <si>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</si>
  <si>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</si>
  <si>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</si>
  <si>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</si>
  <si>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</si>
  <si>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</si>
  <si>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</si>
  <si>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</si>
  <si>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</si>
  <si>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</si>
  <si>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</si>
  <si>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</si>
  <si>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</si>
  <si>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</si>
  <si>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</si>
  <si>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</si>
  <si>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</si>
  <si>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</si>
  <si>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</si>
  <si>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</si>
  <si>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</si>
  <si>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</si>
  <si>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</si>
  <si>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</si>
  <si>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</si>
  <si>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</si>
  <si>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</si>
  <si>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</si>
  <si>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</si>
  <si>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</si>
  <si>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</si>
  <si>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</si>
  <si>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</si>
  <si>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</si>
  <si>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</si>
  <si>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</si>
  <si>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</si>
  <si>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</si>
  <si>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</si>
  <si>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</si>
  <si>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</si>
  <si>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</si>
  <si>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</si>
  <si>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</si>
  <si>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</si>
  <si>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</si>
  <si>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</si>
  <si>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</si>
  <si>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</si>
  <si>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</si>
  <si>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</si>
  <si>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</si>
  <si>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</si>
  <si>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</si>
  <si>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</si>
  <si>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</si>
  <si>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</si>
  <si>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</si>
  <si>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</si>
  <si>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</si>
  <si>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</si>
  <si>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</si>
  <si>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</si>
  <si>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</si>
  <si>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</si>
  <si>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</si>
  <si>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</si>
  <si>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</si>
  <si>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</si>
  <si>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</si>
  <si>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</si>
  <si>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</si>
  <si>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</si>
  <si>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</si>
  <si>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</si>
  <si>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</si>
  <si>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</si>
  <si>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</si>
  <si>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</si>
  <si>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</si>
  <si>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</si>
  <si>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</si>
  <si>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</si>
  <si>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</si>
  <si>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</si>
  <si>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</si>
  <si>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</si>
  <si>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</si>
  <si>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</si>
  <si>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</si>
  <si>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</si>
  <si>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</si>
  <si>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</si>
  <si>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</si>
  <si>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</si>
  <si>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</si>
  <si>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</si>
  <si>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</si>
  <si>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</si>
  <si>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</si>
  <si>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</si>
  <si>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</si>
  <si>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</si>
  <si>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</si>
  <si>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</si>
  <si>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</si>
  <si>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</si>
  <si>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</si>
  <si>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</si>
  <si>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</si>
  <si>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</si>
  <si>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</si>
  <si>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</si>
  <si>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</si>
  <si>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</si>
  <si>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</si>
  <si>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</si>
  <si>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</si>
  <si>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</si>
  <si>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</si>
  <si>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</si>
  <si>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</si>
  <si>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</si>
  <si>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</si>
  <si>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</si>
  <si>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</si>
  <si>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</si>
  <si>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</si>
  <si>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</si>
  <si>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</si>
  <si>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</si>
  <si>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</si>
  <si>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</si>
  <si>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</si>
  <si>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</si>
  <si>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</si>
  <si>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</si>
  <si>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</si>
  <si>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</si>
  <si>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</si>
  <si>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</si>
  <si>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</si>
  <si>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</si>
  <si>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</si>
  <si>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</si>
  <si>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</si>
  <si>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</si>
  <si>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</si>
  <si>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</si>
  <si>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</si>
  <si>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</si>
  <si>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</si>
  <si>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</si>
  <si>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</si>
  <si>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</si>
  <si>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</si>
  <si>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</si>
  <si>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</si>
  <si>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</si>
  <si>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</si>
  <si>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</si>
  <si>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</si>
  <si>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</si>
  <si>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</si>
  <si>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</si>
  <si>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</si>
  <si>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</si>
  <si>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</si>
  <si>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</si>
  <si>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</si>
  <si>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</si>
  <si>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</si>
  <si>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</si>
  <si>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</si>
  <si>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</si>
  <si>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</si>
  <si>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</si>
  <si>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</si>
  <si>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</si>
  <si>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</si>
  <si>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</si>
  <si>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</si>
  <si>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</si>
  <si>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</si>
  <si>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</si>
  <si>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</si>
  <si>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</si>
  <si>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</si>
  <si>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</si>
  <si>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</si>
  <si>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</si>
  <si>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</si>
  <si>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</si>
  <si>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</si>
  <si>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</si>
  <si>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</si>
  <si>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</si>
  <si>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</si>
  <si>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</si>
  <si>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</si>
  <si>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</si>
  <si>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</si>
  <si>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</si>
  <si>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</si>
  <si>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</si>
  <si>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</si>
  <si>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</si>
  <si>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</si>
  <si>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</si>
  <si>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</si>
  <si>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</si>
  <si>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</si>
  <si>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</si>
  <si>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</si>
  <si>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</si>
  <si>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</si>
  <si>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</si>
  <si>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</si>
  <si>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</si>
  <si>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</si>
  <si>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</si>
  <si>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</si>
  <si>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</si>
  <si>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</si>
  <si>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</si>
  <si>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</si>
  <si>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</si>
  <si>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</si>
  <si>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</si>
  <si>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</si>
  <si>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</si>
  <si>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</si>
  <si>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</si>
  <si>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</si>
  <si>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</si>
  <si>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</si>
  <si>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</si>
  <si>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</si>
  <si>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</si>
  <si>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</si>
  <si>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</si>
  <si>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</si>
  <si>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</si>
  <si>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</si>
  <si>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</si>
  <si>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</si>
  <si>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</si>
  <si>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</si>
  <si>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</si>
  <si>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</si>
  <si>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</si>
  <si>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</si>
  <si>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</si>
  <si>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</si>
  <si>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</si>
  <si>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</si>
  <si>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</si>
  <si>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</si>
  <si>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</si>
  <si>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</si>
  <si>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</si>
  <si>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</si>
  <si>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</si>
  <si>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</si>
  <si>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</si>
  <si>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</si>
  <si>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</si>
  <si>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</si>
  <si>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</si>
  <si>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</si>
  <si>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</si>
  <si>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</si>
  <si>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</si>
  <si>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</si>
  <si>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</si>
  <si>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</si>
  <si>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</si>
  <si>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</si>
  <si>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</si>
  <si>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</si>
  <si>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</si>
  <si>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</si>
  <si>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</si>
  <si>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</si>
  <si>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</si>
  <si>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</si>
  <si>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</si>
  <si>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</si>
  <si>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</si>
  <si>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</si>
  <si>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</si>
  <si>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</si>
  <si>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</si>
  <si>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</si>
  <si>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</si>
  <si>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</si>
  <si>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</si>
  <si>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</si>
  <si>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</si>
  <si>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</si>
  <si>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</si>
  <si>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</si>
  <si>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</si>
  <si>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</si>
  <si>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</si>
  <si>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</si>
  <si>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</si>
  <si>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</si>
  <si>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</si>
  <si>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</si>
  <si>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</si>
  <si>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</si>
  <si>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</si>
  <si>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</si>
  <si>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</si>
  <si>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</si>
  <si>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</si>
  <si>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</si>
  <si>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</si>
  <si>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</si>
  <si>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</si>
  <si>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</si>
  <si>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</si>
  <si>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</si>
  <si>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</si>
  <si>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</si>
  <si>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</si>
  <si>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</si>
  <si>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</si>
  <si>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</si>
  <si>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</si>
  <si>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</si>
  <si>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</si>
  <si>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</si>
  <si>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</si>
  <si>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</si>
  <si>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</si>
  <si>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</si>
  <si>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</si>
  <si>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</si>
  <si>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</si>
  <si>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</si>
  <si>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</si>
  <si>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</si>
  <si>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</si>
  <si>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</si>
  <si>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</si>
  <si>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</si>
  <si>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</si>
  <si>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</si>
  <si>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</si>
  <si>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</si>
  <si>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</si>
  <si>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</si>
  <si>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</si>
  <si>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</si>
  <si>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</si>
  <si>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</si>
  <si>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</si>
  <si>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</si>
  <si>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</si>
  <si>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</si>
  <si>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</si>
  <si>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</si>
  <si>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</si>
  <si>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</si>
  <si>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</si>
  <si>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</si>
  <si>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</si>
  <si>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</si>
  <si>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</si>
  <si>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</si>
  <si>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</si>
  <si>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</si>
  <si>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</si>
  <si>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</si>
  <si>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</si>
  <si>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</si>
  <si>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</si>
  <si>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</si>
  <si>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</si>
  <si>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</si>
  <si>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</si>
  <si>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</si>
  <si>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</si>
  <si>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</si>
  <si>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</si>
  <si>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</si>
  <si>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</si>
  <si>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</si>
  <si>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</si>
  <si>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</si>
  <si>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</si>
  <si>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</si>
  <si>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</si>
  <si>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</si>
  <si>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</si>
  <si>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</si>
  <si>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</si>
  <si>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</si>
  <si>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</si>
  <si>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</si>
  <si>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</si>
  <si>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</si>
  <si>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</si>
  <si>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</si>
  <si>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</si>
  <si>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</si>
  <si>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</si>
  <si>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</si>
  <si>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</si>
  <si>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</si>
  <si>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</si>
  <si>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</si>
  <si>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</si>
  <si>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</si>
  <si>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</si>
  <si>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</si>
  <si>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</si>
  <si>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</si>
  <si>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</si>
  <si>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</si>
  <si>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</si>
  <si>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</si>
  <si>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</si>
  <si>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</si>
  <si>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</si>
  <si>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</si>
  <si>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</si>
  <si>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</si>
  <si>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</si>
  <si>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</si>
  <si>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</si>
  <si>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</si>
  <si>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</si>
  <si>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</si>
  <si>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</si>
  <si>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</si>
  <si>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</si>
  <si>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</si>
  <si>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</si>
  <si>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</si>
  <si>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</si>
  <si>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</si>
  <si>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</si>
  <si>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</si>
  <si>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</si>
  <si>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</si>
  <si>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</si>
  <si>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</si>
  <si>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</si>
  <si>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</si>
  <si>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</si>
  <si>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</si>
  <si>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</si>
  <si>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</si>
  <si>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</si>
  <si>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</si>
  <si>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</si>
  <si>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</si>
  <si>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</si>
  <si>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</si>
  <si>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</si>
  <si>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</si>
  <si>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</si>
  <si>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</si>
  <si>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</si>
  <si>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</si>
  <si>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</si>
  <si>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</si>
  <si>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</si>
  <si>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</si>
  <si>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</si>
  <si>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</si>
  <si>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</si>
  <si>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</si>
  <si>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</si>
  <si>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</si>
  <si>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</si>
  <si>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</si>
  <si>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</si>
  <si>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</si>
  <si>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</si>
  <si>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</si>
  <si>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</si>
  <si>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</si>
  <si>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</si>
  <si>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</si>
  <si>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</si>
  <si>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</si>
  <si>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</si>
  <si>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</si>
  <si>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</si>
  <si>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</si>
  <si>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</si>
  <si>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</si>
  <si>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</si>
  <si>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</si>
  <si>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</si>
  <si>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</si>
  <si>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</si>
  <si>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</si>
  <si>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</si>
  <si>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</si>
  <si>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</si>
  <si>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</si>
  <si>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</si>
  <si>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</si>
  <si>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</si>
  <si>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</si>
  <si>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</si>
  <si>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</si>
  <si>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</si>
  <si>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</si>
  <si>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</si>
  <si>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</si>
  <si>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</si>
  <si>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</si>
  <si>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</si>
  <si>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</si>
  <si>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</si>
  <si>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</si>
  <si>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</si>
  <si>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</si>
  <si>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</si>
  <si>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</si>
  <si>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</si>
  <si>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</si>
  <si>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</si>
  <si>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</si>
  <si>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</si>
  <si>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</si>
  <si>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</si>
  <si>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</si>
  <si>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</si>
  <si>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</si>
  <si>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</si>
  <si>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</si>
  <si>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</si>
  <si>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</si>
  <si>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</si>
  <si>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</si>
  <si>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</si>
  <si>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</si>
  <si>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</si>
  <si>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</si>
  <si>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</si>
  <si>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</si>
  <si>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</si>
  <si>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</si>
  <si>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</si>
  <si>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</si>
  <si>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</si>
  <si>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</si>
  <si>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</si>
  <si>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</si>
  <si>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</si>
  <si>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</si>
  <si>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</si>
  <si>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</si>
  <si>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</si>
  <si>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</si>
  <si>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</si>
  <si>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</si>
  <si>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</si>
  <si>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</si>
  <si>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</si>
  <si>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</si>
  <si>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</si>
  <si>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</si>
  <si>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</si>
  <si>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</si>
  <si>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</si>
  <si>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</si>
  <si>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</si>
  <si>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</si>
  <si>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</si>
  <si>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</si>
  <si>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</si>
  <si>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</si>
  <si>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</si>
  <si>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</si>
  <si>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</si>
  <si>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</si>
  <si>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</si>
  <si>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</si>
  <si>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</si>
  <si>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</si>
  <si>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</si>
  <si>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</si>
  <si>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</si>
  <si>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</si>
  <si>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</si>
  <si>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</si>
  <si>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</si>
  <si>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</si>
  <si>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</si>
  <si>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</si>
  <si>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</si>
  <si>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</si>
  <si>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</si>
  <si>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</si>
  <si>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</si>
  <si>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</si>
  <si>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</si>
  <si>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</si>
  <si>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</si>
  <si>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</si>
  <si>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</si>
  <si>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</si>
  <si>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</si>
  <si>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</si>
  <si>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</si>
  <si>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</si>
  <si>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</si>
  <si>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</si>
  <si>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</si>
  <si>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</si>
  <si>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</si>
  <si>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</si>
  <si>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</si>
  <si>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</si>
  <si>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</si>
  <si>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</si>
  <si>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</si>
  <si>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</si>
  <si>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</si>
  <si>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</si>
  <si>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</si>
  <si>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</si>
  <si>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</si>
  <si>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</si>
  <si>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</si>
  <si>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</si>
  <si>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</si>
  <si>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</si>
  <si>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</si>
  <si>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</si>
  <si>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</si>
  <si>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</si>
  <si>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</si>
  <si>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</si>
  <si>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</si>
  <si>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</si>
  <si>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</si>
  <si>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</si>
  <si>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</si>
  <si>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</si>
  <si>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</si>
  <si>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</si>
  <si>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</si>
  <si>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</si>
  <si>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</si>
  <si>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</si>
  <si>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</si>
  <si>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</si>
  <si>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</si>
  <si>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</si>
  <si>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</si>
  <si>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</si>
  <si>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</si>
  <si>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</si>
  <si>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</si>
  <si>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</si>
  <si>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</si>
  <si>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</si>
  <si>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</si>
  <si>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</si>
  <si>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</si>
  <si>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</si>
  <si>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</si>
  <si>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</si>
  <si>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</si>
  <si>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</si>
  <si>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</si>
  <si>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</si>
  <si>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</si>
  <si>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</si>
  <si>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</si>
  <si>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</si>
  <si>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</si>
  <si>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</si>
  <si>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</si>
  <si>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</si>
  <si>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</si>
  <si>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</si>
  <si>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</si>
  <si>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</si>
  <si>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</si>
  <si>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</si>
  <si>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</si>
  <si>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</si>
  <si>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</si>
  <si>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</si>
  <si>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</si>
  <si>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</si>
  <si>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</si>
  <si>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</si>
  <si>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</si>
  <si>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</si>
  <si>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</si>
  <si>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</si>
  <si>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</si>
  <si>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</si>
  <si>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</si>
  <si>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</si>
  <si>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</si>
  <si>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</si>
  <si>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</si>
  <si>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</si>
  <si>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</si>
  <si>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</si>
  <si>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</si>
  <si>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</si>
  <si>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</si>
  <si>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</si>
  <si>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</si>
  <si>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</si>
  <si>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</si>
  <si>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</si>
  <si>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</si>
  <si>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</si>
  <si>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</si>
  <si>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</si>
  <si>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</si>
  <si>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</si>
  <si>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</si>
  <si>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</si>
  <si>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</si>
  <si>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</si>
  <si>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</si>
  <si>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</si>
  <si>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</si>
  <si>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</si>
  <si>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</si>
  <si>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</si>
  <si>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</si>
  <si>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</si>
  <si>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</si>
  <si>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</si>
  <si>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</si>
  <si>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</si>
  <si>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</si>
  <si>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</si>
  <si>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</si>
  <si>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</si>
  <si>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</si>
  <si>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</si>
  <si>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</si>
  <si>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</si>
  <si>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</si>
  <si>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</si>
  <si>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</si>
  <si>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</si>
  <si>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</si>
  <si>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</si>
  <si>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</si>
  <si>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</si>
  <si>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</si>
  <si>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</si>
  <si>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</si>
  <si>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</si>
  <si>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</si>
  <si>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</si>
  <si>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</si>
  <si>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</si>
  <si>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</si>
  <si>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</si>
  <si>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</si>
  <si>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</si>
  <si>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</si>
  <si>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</si>
  <si>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</si>
  <si>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</si>
  <si>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</si>
  <si>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</si>
  <si>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</si>
  <si>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</si>
  <si>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</si>
  <si>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</si>
  <si>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</si>
  <si>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</si>
  <si>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</si>
  <si>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</si>
  <si>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</si>
  <si>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</si>
  <si>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</si>
  <si>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</si>
  <si>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</si>
  <si>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</si>
  <si>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</si>
  <si>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</si>
  <si>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</si>
  <si>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</si>
  <si>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</si>
  <si>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</si>
  <si>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</si>
  <si>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</si>
  <si>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</si>
  <si>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</si>
  <si>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</si>
  <si>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</si>
  <si>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</si>
  <si>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</si>
  <si>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</si>
  <si>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</si>
  <si>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</si>
  <si>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</si>
  <si>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</si>
  <si>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</si>
  <si>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</si>
  <si>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</si>
  <si>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</si>
  <si>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</si>
  <si>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</si>
  <si>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</si>
  <si>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</si>
  <si>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</si>
  <si>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</si>
  <si>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</si>
  <si>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</si>
  <si>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</si>
  <si>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</si>
  <si>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</si>
  <si>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</si>
  <si>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</si>
  <si>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</si>
  <si>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</si>
  <si>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</si>
  <si>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</si>
  <si>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</si>
  <si>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</si>
  <si>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</si>
  <si>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</si>
  <si>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</si>
  <si>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</si>
  <si>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</si>
  <si>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</si>
  <si>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</si>
  <si>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</si>
  <si>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</si>
  <si>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</si>
  <si>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</si>
  <si>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</si>
  <si>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</si>
  <si>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</si>
  <si>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</si>
  <si>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</si>
  <si>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</si>
  <si>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</si>
  <si>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</si>
  <si>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</si>
  <si>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</si>
  <si>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</si>
  <si>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</si>
  <si>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</si>
  <si>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</si>
  <si>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</si>
  <si>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</si>
  <si>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</si>
  <si>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</si>
  <si>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</si>
  <si>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</si>
  <si>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</si>
  <si>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</si>
  <si>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</si>
  <si>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</si>
  <si>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</si>
  <si>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</si>
  <si>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</si>
  <si>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</si>
  <si>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</si>
  <si>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</si>
  <si>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</si>
  <si>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</si>
  <si>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</si>
  <si>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</si>
  <si>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</si>
  <si>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</si>
  <si>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</si>
  <si>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</si>
  <si>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</si>
  <si>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</si>
  <si>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</si>
  <si>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</si>
  <si>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</si>
  <si>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</si>
  <si>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</si>
  <si>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</si>
  <si>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</si>
  <si>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</si>
  <si>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</si>
  <si>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</si>
  <si>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</si>
  <si>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</si>
  <si>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</si>
  <si>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</si>
  <si>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</si>
  <si>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</si>
  <si>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</si>
  <si>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</si>
  <si>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</si>
  <si>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</si>
  <si>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</si>
  <si>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</si>
  <si>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</si>
  <si>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</si>
  <si>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</si>
  <si>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</si>
  <si>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</si>
  <si>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</si>
  <si>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</si>
  <si>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</si>
  <si>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</si>
  <si>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</si>
  <si>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</si>
  <si>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</si>
  <si>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</si>
  <si>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</si>
  <si>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</si>
  <si>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</si>
  <si>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</si>
  <si>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</si>
  <si>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</si>
  <si>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</si>
  <si>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</si>
  <si>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</si>
  <si>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</si>
  <si>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</si>
  <si>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</si>
  <si>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</si>
  <si>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</si>
  <si>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</si>
  <si>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</si>
  <si>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</si>
  <si>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</si>
  <si>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</si>
  <si>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</si>
  <si>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</si>
  <si>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</si>
  <si>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</si>
  <si>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</si>
  <si>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</si>
  <si>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</si>
  <si>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</si>
  <si>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</si>
  <si>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</si>
  <si>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</si>
  <si>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</si>
  <si>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</si>
  <si>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</si>
  <si>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</si>
  <si>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</si>
  <si>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</si>
  <si>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</si>
  <si>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</si>
  <si>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</si>
  <si>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</si>
  <si>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</si>
  <si>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</si>
  <si>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</si>
  <si>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</si>
  <si>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</si>
  <si>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</si>
  <si>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</si>
  <si>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</si>
  <si>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</si>
  <si>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</si>
  <si>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</si>
  <si>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</si>
  <si>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</si>
  <si>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</si>
  <si>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</si>
  <si>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</si>
  <si>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</si>
  <si>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</si>
  <si>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</si>
  <si>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</si>
  <si>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</si>
  <si>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</si>
  <si>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</si>
  <si>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</si>
  <si>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</si>
  <si>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</si>
  <si>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</si>
  <si>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</si>
  <si>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</si>
  <si>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</si>
  <si>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</si>
  <si>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</si>
  <si>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</si>
  <si>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</si>
  <si>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</si>
  <si>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</si>
  <si>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</si>
  <si>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</si>
  <si>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</si>
  <si>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</si>
  <si>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</si>
  <si>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</si>
  <si>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</si>
  <si>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</si>
  <si>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</si>
  <si>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</si>
  <si>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</si>
  <si>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</si>
  <si>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</si>
  <si>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</si>
  <si>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</si>
  <si>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</si>
  <si>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</si>
  <si>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</si>
  <si>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</si>
  <si>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</si>
  <si>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</si>
  <si>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</si>
  <si>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</si>
  <si>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</si>
  <si>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</si>
  <si>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</si>
  <si>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</si>
  <si>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</si>
  <si>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</si>
  <si>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</si>
  <si>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</si>
  <si>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</si>
  <si>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</si>
  <si>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</si>
  <si>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</si>
  <si>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</si>
  <si>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</si>
  <si>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</si>
  <si>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</si>
  <si>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</si>
  <si>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</si>
  <si>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</si>
  <si>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</si>
  <si>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</si>
  <si>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</si>
  <si>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</si>
  <si>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</si>
  <si>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</si>
  <si>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</si>
  <si>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</si>
  <si>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</si>
  <si>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</si>
  <si>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</si>
  <si>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</si>
  <si>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</si>
  <si>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</si>
  <si>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</si>
  <si>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</si>
  <si>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</si>
  <si>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</si>
  <si>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</si>
  <si>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</si>
  <si>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</si>
  <si>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</si>
  <si>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</si>
  <si>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</si>
  <si>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</si>
  <si>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</si>
  <si>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</si>
  <si>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</si>
  <si>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</si>
  <si>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</si>
  <si>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</si>
  <si>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</si>
  <si>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</si>
  <si>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</si>
  <si>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</si>
  <si>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</si>
  <si>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</si>
  <si>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</si>
  <si>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</si>
  <si>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</si>
  <si>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</si>
  <si>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</si>
  <si>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</si>
  <si>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</si>
  <si>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</si>
  <si>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</si>
  <si>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</si>
  <si>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</si>
  <si>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</si>
  <si>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</si>
  <si>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</si>
  <si>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</si>
  <si>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</si>
  <si>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</si>
  <si>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</si>
  <si>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</si>
  <si>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</si>
  <si>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</si>
  <si>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</si>
  <si>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</si>
  <si>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</si>
  <si>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</si>
  <si>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</si>
  <si>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</si>
  <si>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</si>
  <si>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</si>
  <si>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</si>
  <si>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</si>
  <si>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</si>
  <si>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</si>
  <si>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</si>
  <si>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</si>
  <si>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</si>
  <si>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</si>
  <si>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</si>
  <si>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</si>
  <si>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</si>
  <si>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</si>
  <si>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</si>
  <si>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</si>
  <si>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</si>
  <si>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</si>
  <si>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</si>
  <si>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</si>
  <si>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</si>
  <si>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</si>
  <si>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</si>
  <si>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</si>
  <si>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</si>
  <si>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</si>
  <si>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</si>
  <si>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</si>
  <si>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</si>
  <si>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</si>
  <si>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</si>
  <si>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</si>
  <si>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</si>
  <si>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</si>
  <si>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</si>
  <si>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</si>
  <si>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</si>
  <si>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</si>
  <si>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</si>
  <si>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</si>
  <si>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</si>
  <si>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</si>
  <si>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</si>
  <si>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</si>
  <si>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</si>
  <si>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</si>
  <si>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</si>
  <si>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</si>
  <si>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</si>
  <si>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</si>
  <si>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</si>
  <si>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</si>
  <si>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</si>
  <si>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</si>
  <si>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</si>
  <si>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</si>
  <si>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</si>
  <si>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</si>
  <si>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</si>
  <si>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</si>
  <si>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</si>
  <si>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</si>
  <si>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</si>
  <si>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</si>
  <si>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</si>
  <si>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</si>
  <si>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</si>
  <si>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</si>
  <si>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</si>
  <si>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</si>
  <si>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</si>
  <si>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</si>
  <si>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</si>
  <si>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</si>
  <si>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</si>
  <si>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</si>
  <si>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</si>
  <si>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</si>
  <si>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</si>
  <si>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</si>
  <si>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</si>
  <si>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</si>
  <si>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</si>
  <si>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</si>
  <si>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</si>
  <si>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</si>
  <si>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</si>
  <si>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</si>
  <si>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</si>
  <si>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</si>
  <si>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</si>
  <si>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</si>
  <si>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</si>
  <si>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</si>
  <si>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</si>
  <si>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</si>
  <si>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</si>
  <si>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</si>
  <si>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</si>
  <si>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</si>
  <si>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</si>
  <si>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</si>
  <si>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</si>
  <si>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</si>
  <si>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</si>
  <si>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</si>
  <si>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</si>
  <si>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</si>
  <si>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</si>
  <si>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</si>
  <si>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</si>
  <si>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</si>
  <si>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</si>
  <si>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</si>
  <si>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</si>
  <si>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</si>
  <si>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</si>
  <si>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</si>
  <si>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</si>
  <si>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</si>
  <si>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</si>
  <si>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</si>
  <si>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</si>
  <si>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</si>
  <si>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</si>
  <si>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</si>
  <si>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</si>
  <si>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</si>
  <si>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</si>
  <si>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</si>
  <si>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</si>
  <si>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</si>
  <si>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</si>
  <si>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</si>
  <si>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</si>
  <si>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</si>
  <si>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</si>
  <si>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</si>
  <si>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</si>
  <si>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</si>
  <si>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</si>
  <si>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</si>
  <si>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</si>
  <si>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</si>
  <si>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</si>
  <si>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</si>
  <si>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</si>
  <si>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</si>
  <si>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</si>
  <si>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</si>
  <si>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</si>
  <si>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</si>
  <si>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</si>
  <si>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</si>
  <si>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</si>
  <si>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</si>
  <si>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</si>
  <si>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</si>
  <si>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</si>
  <si>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</si>
  <si>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</si>
  <si>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</si>
  <si>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</si>
  <si>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</si>
  <si>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</si>
  <si>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</si>
  <si>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</si>
  <si>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</si>
  <si>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</si>
  <si>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</si>
  <si>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</si>
  <si>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</si>
  <si>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</si>
  <si>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</si>
  <si>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</si>
  <si>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</si>
  <si>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</si>
  <si>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</si>
  <si>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</si>
  <si>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</si>
  <si>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</si>
  <si>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</si>
  <si>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</si>
  <si>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</si>
  <si>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</si>
  <si>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</si>
  <si>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</si>
  <si>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</si>
  <si>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</si>
  <si>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</si>
  <si>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</si>
  <si>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</si>
  <si>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</si>
  <si>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</si>
  <si>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</si>
  <si>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</si>
  <si>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</si>
  <si>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</si>
  <si>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</si>
  <si>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</si>
  <si>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</si>
  <si>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</si>
  <si>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</si>
  <si>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</si>
  <si>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</si>
  <si>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</si>
  <si>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</si>
  <si>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</si>
  <si>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</si>
  <si>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</si>
  <si>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</si>
  <si>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</si>
  <si>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</si>
  <si>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</si>
  <si>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</si>
  <si>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</si>
  <si>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</si>
  <si>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</si>
  <si>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</si>
  <si>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</si>
  <si>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</si>
  <si>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</si>
  <si>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</si>
  <si>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</si>
  <si>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</si>
  <si>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</si>
  <si>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</si>
  <si>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</si>
  <si>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</si>
  <si>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</si>
  <si>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</si>
  <si>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</si>
  <si>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</si>
  <si>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</si>
  <si>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</si>
  <si>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</si>
  <si>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</si>
  <si>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</si>
  <si>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</si>
  <si>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</si>
  <si>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</si>
  <si>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</si>
  <si>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</si>
  <si>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</si>
  <si>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</si>
  <si>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</si>
  <si>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</si>
  <si>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</si>
  <si>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</si>
  <si>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</si>
  <si>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</si>
  <si>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</si>
  <si>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</si>
  <si>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</si>
  <si>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</si>
  <si>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</si>
  <si>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</si>
  <si>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</si>
  <si>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</si>
  <si>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</si>
  <si>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</si>
  <si>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</si>
  <si>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</si>
  <si>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</si>
  <si>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</si>
  <si>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</si>
  <si>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</si>
  <si>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</si>
  <si>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</si>
  <si>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</si>
  <si>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</si>
  <si>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</si>
  <si>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</si>
  <si>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</si>
  <si>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</si>
  <si>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</si>
  <si>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</si>
  <si>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</si>
  <si>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</si>
  <si>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</si>
  <si>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</si>
  <si>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</si>
  <si>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</si>
  <si>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</si>
  <si>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</si>
  <si>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</si>
  <si>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</si>
  <si>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</si>
  <si>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</si>
  <si>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</si>
  <si>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</si>
  <si>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</si>
  <si>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</si>
  <si>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</si>
  <si>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</si>
  <si>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</si>
  <si>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</si>
  <si>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</si>
  <si>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</si>
  <si>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</si>
  <si>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</si>
  <si>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</si>
  <si>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</si>
  <si>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</si>
  <si>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</si>
  <si>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</si>
  <si>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</si>
  <si>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</si>
  <si>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</si>
  <si>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</si>
  <si>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</si>
  <si>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</si>
  <si>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</si>
  <si>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</si>
  <si>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</si>
  <si>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</si>
  <si>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</si>
  <si>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</si>
  <si>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</si>
  <si>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</si>
  <si>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</si>
  <si>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</si>
  <si>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</si>
  <si>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</si>
  <si>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</si>
  <si>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</si>
  <si>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</si>
  <si>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</si>
  <si>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</si>
  <si>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</si>
  <si>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</si>
  <si>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</si>
  <si>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</si>
  <si>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</si>
  <si>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</si>
  <si>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</si>
  <si>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</si>
  <si>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</si>
  <si>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</si>
  <si>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</si>
  <si>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</si>
  <si>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</si>
  <si>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</si>
  <si>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</si>
  <si>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</si>
  <si>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</si>
  <si>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</si>
  <si>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</si>
  <si>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</si>
  <si>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</si>
  <si>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</si>
  <si>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</si>
  <si>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</si>
  <si>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</si>
  <si>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</si>
  <si>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</si>
  <si>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</si>
  <si>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</si>
  <si>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</si>
  <si>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</si>
  <si>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</si>
  <si>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</si>
  <si>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</si>
  <si>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</si>
  <si>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</si>
  <si>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</si>
  <si>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</si>
  <si>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</si>
  <si>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</si>
  <si>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</si>
  <si>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</si>
  <si>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</si>
  <si>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</si>
  <si>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</si>
  <si>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</si>
  <si>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</si>
  <si>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</si>
  <si>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</si>
  <si>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</si>
  <si>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</si>
  <si>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</si>
  <si>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</si>
  <si>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</si>
  <si>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</si>
  <si>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</si>
  <si>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</si>
  <si>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</si>
  <si>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</si>
  <si>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</si>
  <si>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</si>
  <si>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</si>
  <si>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</si>
  <si>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</si>
  <si>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</si>
  <si>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</si>
  <si>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</si>
  <si>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</si>
  <si>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</si>
  <si>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</si>
  <si>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</si>
  <si>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</si>
  <si>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</si>
  <si>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</si>
  <si>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</si>
  <si>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</si>
  <si>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</si>
  <si>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</si>
  <si>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</si>
  <si>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</si>
  <si>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</si>
  <si>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</si>
  <si>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</si>
  <si>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</si>
  <si>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</si>
  <si>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</si>
  <si>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</si>
  <si>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</si>
  <si>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</si>
  <si>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</si>
  <si>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</si>
  <si>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</si>
  <si>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</si>
  <si>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</si>
  <si>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</si>
  <si>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</si>
  <si>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</si>
  <si>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</si>
  <si>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</si>
  <si>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</si>
  <si>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</si>
  <si>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</si>
  <si>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</si>
  <si>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</si>
  <si>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</si>
  <si>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</si>
  <si>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</si>
  <si>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</si>
  <si>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</si>
  <si>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</si>
  <si>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</si>
  <si>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</si>
  <si>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</si>
  <si>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</si>
  <si>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</si>
  <si>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</si>
  <si>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</si>
  <si>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</si>
  <si>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</si>
  <si>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</si>
  <si>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</si>
  <si>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</si>
  <si>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</si>
  <si>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</si>
  <si>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</si>
  <si>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</si>
  <si>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</si>
  <si>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</si>
  <si>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</si>
  <si>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</si>
  <si>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</si>
  <si>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</si>
  <si>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</si>
  <si>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</si>
  <si>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</si>
  <si>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</si>
  <si>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</si>
  <si>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</si>
  <si>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</si>
  <si>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</si>
  <si>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</si>
  <si>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</si>
  <si>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</si>
  <si>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</si>
  <si>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</si>
  <si>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</si>
  <si>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</si>
  <si>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</si>
  <si>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</si>
  <si>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</si>
  <si>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</si>
  <si>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</si>
  <si>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</si>
  <si>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</si>
  <si>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</si>
  <si>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</si>
  <si>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</si>
  <si>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</si>
  <si>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</si>
  <si>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</si>
  <si>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</si>
  <si>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</si>
  <si>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</si>
  <si>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</si>
  <si>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</si>
  <si>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</si>
  <si>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</si>
  <si>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</si>
  <si>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</si>
  <si>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</si>
  <si>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</si>
  <si>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</si>
  <si>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</si>
  <si>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</si>
  <si>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</si>
  <si>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</si>
  <si>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</si>
  <si>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</si>
  <si>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</si>
  <si>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</si>
  <si>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</si>
  <si>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</si>
  <si>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</si>
  <si>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</si>
  <si>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</si>
  <si>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</si>
  <si>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</si>
  <si>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</si>
  <si>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</si>
  <si>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</si>
  <si>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</si>
  <si>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</si>
  <si>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</si>
  <si>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</si>
  <si>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</si>
  <si>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</si>
  <si>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</si>
  <si>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</si>
  <si>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</si>
  <si>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</si>
  <si>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</si>
  <si>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</si>
  <si>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</si>
  <si>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</si>
  <si>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</si>
  <si>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</si>
  <si>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</si>
  <si>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</si>
  <si>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</si>
  <si>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</si>
  <si>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</si>
  <si>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</si>
  <si>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</si>
  <si>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</si>
  <si>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</si>
  <si>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</si>
  <si>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</si>
  <si>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</si>
  <si>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</si>
  <si>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</si>
  <si>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</si>
  <si>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</si>
  <si>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</si>
  <si>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</si>
  <si>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</si>
  <si>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</si>
  <si>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</si>
  <si>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</si>
  <si>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</si>
  <si>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</si>
  <si>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</si>
  <si>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</si>
  <si>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</si>
  <si>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</si>
  <si>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</si>
  <si>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</si>
  <si>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</si>
  <si>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</si>
  <si>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</si>
  <si>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</si>
  <si>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</si>
  <si>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</si>
  <si>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</si>
  <si>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</si>
  <si>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</si>
  <si>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</si>
  <si>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</si>
  <si>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</si>
  <si>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</si>
  <si>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</si>
  <si>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</si>
  <si>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</si>
  <si>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</si>
  <si>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</si>
  <si>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</si>
  <si>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</si>
  <si>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</si>
  <si>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</si>
  <si>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</si>
  <si>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</si>
  <si>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</si>
  <si>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</si>
  <si>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</si>
  <si>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</si>
  <si>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</si>
  <si>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</si>
  <si>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</si>
  <si>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</si>
  <si>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</si>
  <si>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</si>
  <si>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</si>
  <si>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</si>
  <si>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</si>
  <si>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</si>
  <si>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</si>
  <si>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</si>
  <si>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</si>
  <si>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</si>
  <si>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</si>
  <si>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</si>
  <si>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</si>
  <si>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</si>
  <si>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</si>
  <si>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</si>
  <si>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</si>
  <si>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</si>
  <si>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</si>
  <si>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</si>
  <si>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</si>
  <si>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</si>
  <si>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</si>
  <si>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</si>
  <si>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</si>
  <si>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</si>
  <si>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</si>
  <si>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</si>
  <si>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</si>
  <si>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</si>
  <si>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</si>
  <si>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</si>
  <si>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</si>
  <si>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</si>
  <si>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</si>
  <si>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</si>
  <si>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</si>
  <si>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</si>
  <si>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</si>
  <si>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</si>
  <si>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</si>
  <si>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</si>
  <si>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</si>
  <si>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</si>
  <si>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</si>
  <si>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</si>
  <si>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</si>
  <si>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</si>
  <si>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</si>
  <si>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</si>
  <si>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</si>
  <si>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</si>
  <si>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</si>
  <si>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</si>
  <si>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</si>
  <si>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</si>
  <si>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</si>
  <si>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</si>
  <si>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</si>
  <si>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</si>
  <si>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</si>
  <si>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</si>
  <si>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</si>
  <si>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</si>
  <si>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</si>
  <si>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</si>
  <si>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</si>
  <si>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</si>
  <si>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</si>
  <si>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</si>
  <si>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</si>
  <si>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</si>
  <si>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</si>
  <si>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</si>
  <si>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</si>
  <si>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</si>
  <si>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</si>
  <si>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</si>
  <si>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</si>
  <si>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</si>
  <si>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</si>
  <si>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</si>
  <si>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</si>
  <si>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</si>
  <si>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</si>
  <si>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</si>
  <si>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</si>
  <si>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</si>
  <si>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</si>
  <si>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</si>
  <si>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</si>
  <si>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</si>
  <si>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</si>
  <si>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</si>
  <si>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</si>
  <si>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</si>
  <si>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</si>
  <si>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</si>
  <si>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</si>
  <si>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</si>
  <si>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</si>
  <si>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</si>
  <si>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</si>
  <si>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</si>
  <si>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</si>
  <si>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</si>
  <si>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</si>
  <si>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</si>
  <si>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</si>
  <si>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</si>
  <si>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</si>
  <si>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</si>
  <si>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</si>
  <si>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</si>
  <si>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</si>
  <si>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</si>
  <si>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</si>
  <si>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</si>
  <si>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</si>
  <si>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</si>
  <si>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</si>
  <si>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</si>
  <si>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</si>
  <si>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</si>
  <si>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</si>
  <si>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</si>
  <si>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</si>
  <si>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</si>
  <si>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</si>
  <si>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</si>
  <si>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</si>
  <si>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</si>
  <si>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</si>
  <si>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</si>
  <si>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</si>
  <si>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</si>
  <si>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</si>
  <si>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</si>
  <si>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</si>
  <si>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</si>
  <si>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</si>
  <si>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</si>
  <si>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</si>
  <si>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</si>
  <si>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</si>
  <si>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</si>
  <si>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</si>
  <si>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</si>
  <si>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</si>
  <si>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</si>
  <si>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</si>
  <si>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</si>
  <si>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</si>
  <si>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</si>
  <si>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</si>
  <si>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</si>
  <si>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</si>
  <si>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</si>
  <si>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</si>
  <si>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</si>
  <si>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</si>
  <si>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</si>
  <si>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</si>
  <si>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</si>
  <si>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</si>
  <si>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</si>
  <si>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</si>
  <si>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</si>
  <si>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</si>
  <si>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</si>
  <si>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</si>
  <si>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</si>
  <si>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</si>
  <si>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</si>
  <si>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</si>
  <si>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</si>
  <si>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</si>
  <si>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</si>
  <si>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</si>
  <si>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</si>
  <si>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</si>
  <si>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</si>
  <si>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</si>
  <si>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</si>
  <si>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</si>
  <si>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</si>
  <si>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</si>
  <si>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</si>
  <si>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</si>
  <si>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</si>
  <si>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</si>
  <si>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</si>
  <si>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</si>
  <si>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</si>
  <si>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</si>
  <si>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</si>
  <si>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</si>
  <si>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</si>
  <si>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</si>
  <si>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</si>
  <si>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</si>
  <si>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</si>
  <si>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</si>
  <si>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</si>
  <si>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</si>
  <si>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</si>
  <si>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</si>
  <si>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</si>
  <si>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</si>
  <si>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</si>
  <si>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</si>
  <si>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</si>
  <si>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</si>
  <si>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</si>
  <si>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</si>
  <si>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</si>
  <si>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</si>
  <si>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</si>
  <si>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</si>
  <si>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</si>
  <si>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</si>
  <si>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</si>
  <si>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</si>
  <si>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</si>
  <si>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</si>
  <si>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</si>
  <si>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</si>
  <si>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</si>
  <si>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</si>
  <si>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</si>
  <si>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</si>
  <si>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</si>
  <si>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</si>
  <si>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</si>
  <si>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</si>
  <si>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</si>
  <si>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</si>
  <si>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</si>
  <si>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</si>
  <si>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</si>
  <si>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</si>
  <si>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</si>
  <si>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</si>
  <si>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</si>
  <si>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</si>
  <si>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</si>
  <si>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</si>
  <si>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</si>
  <si>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</si>
  <si>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</si>
  <si>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</si>
  <si>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</si>
  <si>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</si>
  <si>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</si>
  <si>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</si>
  <si>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</si>
  <si>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</si>
  <si>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</si>
  <si>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</si>
  <si>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</si>
  <si>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</si>
  <si>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</si>
  <si>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</si>
  <si>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</si>
  <si>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</si>
  <si>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</si>
  <si>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</si>
  <si>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</si>
  <si>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</si>
  <si>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</si>
  <si>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</si>
  <si>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</si>
  <si>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</si>
  <si>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</si>
  <si>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</si>
  <si>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</si>
  <si>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</si>
  <si>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</si>
  <si>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</si>
  <si>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</si>
  <si>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</si>
  <si>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</si>
  <si>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</si>
  <si>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</si>
  <si>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</si>
  <si>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</si>
  <si>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</si>
  <si>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</si>
  <si>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</si>
  <si>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</si>
  <si>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</si>
  <si>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</si>
  <si>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</si>
  <si>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</si>
  <si>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</si>
  <si>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</si>
  <si>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</si>
  <si>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</si>
  <si>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</si>
  <si>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</si>
  <si>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</si>
  <si>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</si>
  <si>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</si>
  <si>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</si>
  <si>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</si>
  <si>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</si>
  <si>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</si>
  <si>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</si>
  <si>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</si>
  <si>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</si>
  <si>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</si>
  <si>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</si>
  <si>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</si>
  <si>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</si>
  <si>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</si>
  <si>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</si>
  <si>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</si>
  <si>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</si>
  <si>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</si>
  <si>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</si>
  <si>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</si>
  <si>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</si>
  <si>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</si>
  <si>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</si>
  <si>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</si>
  <si>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</si>
  <si>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</si>
  <si>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</si>
  <si>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</si>
  <si>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</si>
  <si>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</si>
  <si>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</si>
  <si>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</si>
  <si>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</si>
  <si>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</si>
  <si>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</si>
  <si>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</si>
  <si>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</si>
  <si>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</si>
  <si>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</si>
  <si>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</si>
  <si>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</si>
  <si>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</si>
  <si>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</si>
  <si>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</si>
  <si>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</si>
  <si>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</si>
  <si>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</si>
  <si>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</si>
  <si>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</si>
  <si>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</si>
  <si>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</si>
  <si>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</si>
  <si>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</si>
  <si>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</si>
  <si>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</si>
  <si>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</si>
  <si>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</si>
  <si>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</si>
  <si>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</si>
  <si>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</si>
  <si>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</si>
  <si>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</si>
  <si>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</si>
  <si>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</si>
  <si>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</si>
  <si>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</si>
  <si>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</si>
  <si>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</si>
  <si>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</si>
  <si>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</si>
  <si>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</si>
  <si>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</si>
  <si>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</si>
  <si>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</si>
  <si>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</si>
  <si>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</si>
  <si>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</si>
  <si>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</si>
  <si>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</si>
  <si>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</si>
  <si>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</si>
  <si>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</si>
  <si>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</si>
  <si>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</si>
  <si>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</si>
  <si>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</si>
  <si>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</si>
  <si>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</si>
  <si>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</si>
  <si>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</si>
  <si>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</si>
  <si>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</si>
  <si>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</si>
  <si>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</si>
  <si>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</si>
  <si>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</si>
  <si>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</si>
  <si>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</si>
  <si>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</si>
  <si>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</si>
  <si>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</si>
  <si>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</si>
  <si>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</si>
  <si>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</si>
  <si>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</si>
  <si>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</si>
  <si>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</si>
  <si>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</si>
  <si>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</si>
  <si>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</si>
  <si>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</si>
  <si>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</si>
  <si>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</si>
  <si>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</si>
  <si>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</si>
  <si>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</si>
  <si>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</si>
  <si>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</si>
  <si>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</si>
  <si>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</si>
  <si>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</si>
  <si>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</si>
  <si>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</si>
  <si>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</si>
  <si>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</si>
  <si>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</si>
  <si>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</si>
  <si>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</si>
  <si>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</si>
  <si>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</si>
  <si>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</si>
  <si>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</si>
  <si>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</si>
  <si>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</si>
  <si>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</si>
  <si>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</si>
  <si>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</si>
  <si>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</si>
  <si>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</si>
  <si>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</si>
  <si>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</si>
  <si>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</si>
  <si>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</si>
  <si>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</si>
  <si>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</si>
  <si>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</si>
  <si>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</si>
  <si>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</si>
  <si>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</si>
  <si>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</si>
  <si>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</si>
  <si>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</si>
  <si>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</si>
  <si>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</si>
  <si>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</si>
  <si>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</si>
  <si>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</si>
  <si>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</si>
  <si>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</si>
  <si>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</si>
  <si>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</si>
  <si>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</si>
  <si>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</si>
  <si>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</si>
  <si>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</si>
  <si>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</si>
  <si>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</si>
  <si>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</si>
  <si>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</si>
  <si>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</si>
  <si>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</si>
  <si>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</si>
  <si>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</si>
  <si>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</si>
  <si>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</si>
  <si>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</si>
  <si>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</si>
  <si>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</si>
  <si>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</si>
  <si>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</si>
  <si>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</si>
  <si>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</si>
  <si>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</si>
  <si>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</si>
  <si>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</si>
  <si>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</si>
  <si>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</si>
  <si>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</si>
  <si>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</si>
  <si>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</si>
  <si>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</si>
  <si>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</si>
  <si>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</si>
  <si>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</si>
  <si>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</si>
  <si>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</si>
  <si>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</si>
  <si>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</si>
  <si>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</si>
  <si>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</si>
  <si>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</si>
  <si>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</si>
  <si>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</si>
  <si>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</si>
  <si>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</si>
  <si>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</si>
  <si>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</si>
  <si>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</si>
  <si>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</si>
  <si>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</si>
  <si>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</si>
  <si>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</si>
  <si>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</si>
  <si>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</si>
  <si>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</si>
  <si>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</si>
  <si>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</si>
  <si>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</si>
  <si>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</si>
  <si>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</si>
  <si>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</si>
  <si>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</si>
  <si>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</si>
  <si>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</si>
  <si>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</si>
  <si>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</si>
  <si>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</si>
  <si>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</si>
  <si>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</si>
  <si>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</si>
  <si>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</si>
  <si>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</si>
  <si>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</si>
  <si>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</si>
  <si>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</si>
  <si>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</si>
  <si>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</si>
  <si>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</si>
  <si>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</si>
  <si>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</si>
  <si>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</si>
  <si>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</si>
  <si>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</si>
  <si>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</si>
  <si>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</si>
  <si>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</si>
  <si>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</si>
  <si>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</si>
  <si>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</si>
  <si>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</si>
  <si>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</si>
  <si>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</si>
  <si>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</si>
  <si>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</si>
  <si>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</si>
  <si>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</si>
  <si>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</si>
  <si>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</si>
  <si>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</si>
  <si>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</si>
  <si>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</si>
  <si>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</si>
  <si>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</si>
  <si>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</si>
  <si>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</si>
  <si>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</si>
  <si>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</si>
  <si>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</si>
  <si>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</si>
  <si>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</si>
  <si>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</si>
  <si>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</si>
  <si>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</si>
  <si>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</si>
  <si>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</si>
  <si>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</si>
  <si>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</si>
  <si>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</si>
  <si>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</si>
  <si>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</si>
  <si>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</si>
  <si>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</si>
  <si>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</si>
  <si>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</si>
  <si>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</si>
  <si>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</si>
  <si>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</si>
  <si>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</si>
  <si>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</si>
  <si>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</si>
  <si>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</si>
  <si>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</si>
  <si>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</si>
  <si>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</si>
  <si>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</si>
  <si>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</si>
  <si>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</si>
  <si>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</si>
  <si>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</si>
  <si>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</si>
  <si>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</si>
  <si>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</si>
  <si>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</si>
  <si>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</si>
  <si>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</si>
  <si>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</si>
  <si>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</si>
  <si>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</si>
  <si>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</si>
  <si>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</si>
  <si>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</si>
  <si>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</si>
  <si>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</si>
  <si>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</si>
  <si>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</si>
  <si>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</si>
  <si>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</si>
  <si>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</si>
  <si>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</si>
  <si>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</si>
  <si>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</si>
  <si>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</si>
  <si>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</si>
  <si>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</si>
  <si>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</si>
  <si>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</si>
  <si>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</si>
  <si>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</si>
  <si>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</si>
  <si>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</si>
  <si>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</si>
  <si>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</si>
  <si>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</si>
  <si>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</si>
  <si>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</si>
  <si>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</si>
  <si>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</si>
  <si>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</si>
  <si>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</si>
  <si>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</si>
  <si>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</si>
  <si>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</si>
  <si>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</si>
  <si>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</si>
  <si>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</si>
  <si>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</si>
  <si>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</si>
  <si>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</si>
  <si>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</si>
  <si>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</si>
  <si>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</si>
  <si>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</si>
  <si>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</si>
  <si>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</si>
  <si>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</si>
  <si>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</si>
  <si>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</si>
  <si>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</si>
  <si>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</si>
  <si>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</si>
  <si>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</si>
  <si>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</si>
  <si>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</si>
  <si>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</si>
  <si>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</si>
  <si>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</si>
  <si>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</si>
  <si>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</si>
  <si>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</si>
  <si>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</si>
  <si>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</si>
  <si>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</si>
  <si>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</si>
  <si>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</si>
  <si>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</si>
  <si>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</si>
  <si>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</si>
  <si>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</si>
  <si>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</si>
  <si>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</si>
  <si>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</si>
  <si>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</si>
  <si>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</si>
  <si>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</si>
  <si>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</si>
  <si>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</si>
  <si>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</si>
  <si>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</si>
  <si>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</si>
  <si>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</si>
  <si>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</si>
  <si>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</si>
  <si>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</si>
  <si>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</si>
  <si>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</si>
  <si>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</si>
  <si>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</si>
  <si>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</si>
  <si>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</si>
  <si>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</si>
  <si>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</si>
  <si>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</si>
  <si>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</si>
  <si>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</si>
  <si>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</si>
  <si>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</si>
  <si>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</si>
  <si>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</si>
  <si>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</si>
  <si>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</si>
  <si>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</si>
  <si>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</si>
  <si>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</si>
  <si>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</si>
  <si>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</si>
  <si>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</si>
  <si>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</si>
  <si>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</si>
  <si>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</si>
  <si>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</si>
  <si>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</si>
  <si>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</si>
  <si>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</si>
  <si>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</si>
  <si>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</si>
  <si>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</si>
  <si>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</si>
  <si>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</si>
  <si>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</si>
  <si>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</si>
  <si>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</si>
  <si>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</si>
  <si>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</si>
  <si>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</si>
  <si>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</si>
  <si>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</si>
  <si>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</si>
  <si>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</si>
  <si>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</si>
  <si>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</si>
  <si>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</si>
  <si>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</si>
  <si>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</si>
  <si>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</si>
  <si>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</si>
  <si>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</si>
  <si>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</si>
  <si>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</si>
  <si>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</si>
  <si>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</si>
  <si>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</si>
  <si>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</si>
  <si>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</si>
  <si>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</si>
  <si>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</si>
  <si>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</si>
  <si>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</si>
  <si>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</si>
  <si>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</si>
  <si>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</si>
  <si>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</si>
  <si>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</si>
  <si>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</si>
  <si>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</si>
  <si>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</si>
  <si>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</si>
  <si>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</si>
  <si>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</si>
  <si>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</si>
  <si>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</si>
  <si>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</si>
  <si>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</si>
  <si>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</si>
  <si>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</si>
  <si>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</si>
  <si>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</si>
  <si>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</si>
  <si>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</si>
  <si>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</si>
  <si>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</si>
  <si>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</si>
  <si>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</si>
  <si>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</si>
  <si>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</si>
  <si>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</si>
  <si>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</si>
  <si>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</si>
  <si>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</si>
  <si>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</si>
  <si>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</si>
  <si>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</si>
  <si>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</si>
  <si>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</si>
  <si>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</si>
  <si>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</si>
  <si>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</si>
  <si>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</si>
  <si>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</si>
  <si>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</si>
  <si>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</si>
  <si>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</si>
  <si>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</si>
  <si>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</si>
  <si>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</si>
  <si>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</si>
  <si>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</si>
  <si>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</si>
  <si>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</si>
  <si>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</si>
  <si>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</si>
  <si>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</si>
  <si>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</si>
  <si>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</si>
  <si>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</si>
  <si>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</si>
  <si>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</si>
  <si>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</si>
  <si>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</si>
  <si>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</si>
  <si>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</si>
  <si>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</si>
  <si>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</si>
  <si>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</si>
  <si>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</si>
  <si>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</si>
  <si>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</si>
  <si>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</si>
  <si>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</si>
  <si>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</si>
  <si>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</si>
  <si>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</si>
  <si>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</si>
  <si>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</si>
  <si>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</si>
  <si>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</si>
  <si>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</si>
  <si>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</si>
  <si>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</si>
  <si>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</si>
  <si>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</si>
  <si>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</si>
  <si>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</si>
  <si>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</si>
  <si>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</si>
  <si>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</si>
  <si>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</si>
  <si>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</si>
  <si>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</si>
  <si>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</si>
  <si>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</si>
  <si>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</si>
  <si>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</si>
  <si>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</si>
  <si>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</si>
  <si>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</si>
  <si>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</si>
  <si>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</si>
  <si>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</si>
  <si>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</si>
  <si>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</si>
  <si>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</si>
  <si>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</si>
  <si>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</si>
  <si>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</si>
  <si>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</si>
  <si>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</si>
  <si>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</si>
  <si>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</si>
  <si>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</si>
  <si>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</si>
  <si>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</si>
  <si>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</si>
  <si>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</si>
  <si>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</si>
  <si>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</si>
  <si>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</si>
  <si>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</si>
  <si>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</si>
  <si>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</si>
  <si>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</si>
  <si>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</si>
  <si>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</si>
  <si>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</si>
  <si>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</si>
  <si>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</si>
  <si>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</si>
  <si>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</si>
  <si>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</si>
  <si>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</si>
  <si>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</si>
  <si>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</si>
  <si>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</si>
  <si>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</si>
  <si>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</si>
  <si>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</si>
  <si>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</si>
  <si>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</si>
  <si>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</si>
  <si>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</si>
  <si>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</si>
  <si>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</si>
  <si>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</si>
  <si>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</si>
  <si>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</si>
  <si>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</si>
  <si>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</si>
  <si>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</si>
  <si>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</si>
  <si>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</si>
  <si>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</si>
  <si>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</si>
  <si>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</si>
  <si>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</si>
  <si>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</si>
  <si>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</si>
  <si>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</si>
  <si>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</si>
  <si>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</si>
  <si>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</si>
  <si>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</si>
  <si>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</si>
  <si>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</si>
  <si>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</si>
  <si>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</si>
  <si>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</si>
  <si>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</si>
  <si>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</si>
  <si>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</si>
  <si>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</si>
  <si>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</si>
  <si>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</si>
  <si>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</si>
  <si>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</si>
  <si>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</si>
  <si>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</si>
  <si>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</si>
  <si>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</si>
  <si>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</si>
  <si>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</si>
  <si>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</si>
  <si>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</si>
  <si>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</si>
  <si>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</si>
  <si>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</si>
  <si>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</si>
  <si>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</si>
  <si>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</si>
  <si>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</si>
  <si>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</si>
  <si>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</si>
  <si>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</si>
  <si>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</si>
  <si>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</si>
  <si>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</si>
  <si>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</si>
  <si>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</si>
  <si>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</si>
  <si>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</si>
  <si>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</si>
  <si>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</si>
  <si>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</si>
  <si>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</si>
  <si>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</si>
  <si>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</si>
  <si>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</si>
  <si>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</si>
  <si>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</si>
  <si>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</si>
  <si>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</si>
  <si>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</si>
  <si>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</si>
  <si>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</si>
  <si>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</si>
  <si>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</si>
  <si>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</si>
  <si>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</si>
  <si>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</si>
  <si>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</si>
  <si>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</si>
  <si>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</si>
  <si>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</si>
  <si>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</si>
  <si>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</si>
  <si>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</si>
  <si>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</si>
  <si>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</si>
  <si>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</si>
  <si>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</si>
  <si>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</si>
  <si>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</si>
  <si>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</si>
  <si>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</si>
  <si>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</si>
  <si>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</si>
  <si>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</si>
  <si>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</si>
  <si>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</si>
  <si>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</si>
  <si>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</si>
  <si>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</si>
  <si>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</si>
  <si>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</si>
  <si>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</si>
  <si>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</si>
  <si>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</si>
  <si>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</si>
  <si>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</si>
  <si>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</si>
  <si>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</si>
  <si>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</si>
  <si>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</si>
  <si>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</si>
  <si>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</si>
  <si>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</si>
  <si>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</si>
  <si>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</si>
  <si>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</si>
  <si>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</si>
  <si>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</si>
  <si>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</si>
  <si>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</si>
  <si>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</si>
  <si>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</si>
  <si>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</si>
  <si>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</si>
  <si>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</si>
  <si>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</si>
  <si>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</si>
  <si>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</si>
  <si>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</si>
  <si>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</si>
  <si>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</si>
  <si>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</si>
  <si>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</si>
  <si>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</si>
  <si>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</si>
  <si>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</si>
  <si>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</si>
  <si>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</si>
  <si>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</si>
  <si>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</si>
  <si>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</si>
  <si>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</si>
  <si>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</si>
  <si>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</si>
  <si>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</si>
  <si>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</si>
  <si>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</si>
  <si>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</si>
  <si>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</si>
  <si>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</si>
  <si>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</si>
  <si>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</si>
  <si>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</si>
  <si>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</si>
  <si>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</si>
  <si>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</si>
  <si>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</si>
  <si>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</si>
  <si>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</si>
  <si>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</si>
  <si>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</si>
  <si>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</si>
  <si>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</si>
  <si>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</si>
  <si>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</si>
  <si>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</si>
  <si>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</si>
  <si>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</si>
  <si>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</si>
  <si>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</si>
  <si>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</si>
  <si>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</si>
  <si>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</si>
  <si>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</si>
  <si>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</si>
  <si>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</si>
  <si>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</si>
  <si>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</si>
  <si>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</si>
  <si>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</si>
  <si>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</si>
  <si>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</si>
  <si>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</si>
  <si>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</si>
  <si>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</si>
  <si>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</si>
  <si>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</si>
  <si>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</si>
  <si>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</si>
  <si>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</si>
  <si>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</si>
  <si>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</si>
  <si>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</si>
  <si>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</si>
  <si>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</si>
  <si>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</si>
  <si>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</si>
  <si>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</si>
  <si>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</si>
  <si>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</si>
  <si>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</si>
  <si>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</si>
  <si>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</si>
  <si>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</si>
  <si>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</si>
  <si>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</si>
  <si>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</si>
  <si>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</si>
  <si>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</si>
  <si>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</si>
  <si>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</si>
  <si>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</si>
  <si>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</si>
  <si>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</si>
  <si>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</si>
  <si>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</si>
  <si>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</si>
  <si>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</si>
  <si>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</si>
  <si>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</si>
  <si>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</si>
  <si>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</si>
  <si>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</si>
  <si>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</si>
  <si>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</si>
  <si>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</si>
  <si>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</si>
  <si>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</si>
  <si>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</si>
  <si>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</si>
  <si>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</si>
  <si>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</si>
  <si>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</si>
  <si>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</si>
  <si>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</si>
  <si>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</si>
  <si>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</si>
  <si>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</si>
  <si>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</si>
  <si>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</si>
  <si>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</si>
  <si>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</si>
  <si>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</si>
  <si>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</si>
  <si>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</si>
  <si>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</si>
  <si>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</si>
  <si>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</si>
  <si>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</si>
  <si>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</si>
  <si>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</si>
  <si>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</si>
  <si>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</si>
  <si>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</si>
  <si>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</si>
  <si>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</si>
  <si>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</si>
  <si>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</si>
  <si>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</si>
  <si>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</si>
  <si>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</si>
  <si>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</si>
  <si>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</si>
  <si>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</si>
  <si>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</si>
  <si>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</si>
  <si>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</si>
  <si>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</si>
  <si>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</si>
  <si>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</si>
  <si>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</si>
  <si>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</si>
  <si>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</si>
  <si>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</si>
  <si>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</si>
  <si>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</si>
  <si>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</si>
  <si>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</si>
  <si>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</si>
  <si>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</si>
  <si>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</si>
  <si>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</si>
  <si>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</si>
  <si>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</si>
  <si>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</si>
  <si>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</si>
  <si>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</si>
  <si>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</si>
  <si>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</si>
  <si>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</si>
  <si>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</si>
  <si>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</si>
  <si>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</si>
  <si>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</si>
  <si>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</si>
  <si>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</si>
  <si>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</si>
  <si>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</si>
  <si>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</si>
  <si>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</si>
  <si>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</si>
  <si>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</si>
  <si>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</si>
  <si>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</si>
  <si>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</si>
  <si>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</si>
  <si>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</si>
  <si>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</si>
  <si>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</si>
  <si>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</si>
  <si>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</si>
  <si>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</si>
  <si>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</si>
  <si>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</si>
  <si>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</si>
  <si>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</si>
  <si>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</si>
  <si>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</si>
  <si>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</si>
  <si>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</si>
  <si>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</si>
  <si>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</si>
  <si>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</si>
  <si>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</si>
  <si>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</si>
  <si>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</si>
  <si>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</si>
  <si>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</si>
  <si>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</si>
  <si>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</si>
  <si>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</si>
  <si>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</si>
  <si>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</si>
  <si>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</si>
  <si>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</si>
  <si>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</si>
  <si>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</si>
  <si>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</si>
  <si>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</si>
  <si>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</si>
  <si>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</si>
  <si>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</si>
  <si>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</si>
  <si>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</si>
  <si>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</si>
  <si>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</si>
  <si>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</si>
  <si>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</si>
  <si>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</si>
  <si>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</si>
  <si>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</si>
  <si>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</si>
  <si>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</si>
  <si>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</si>
  <si>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</si>
  <si>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</si>
  <si>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</si>
  <si>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</si>
  <si>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</si>
  <si>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</si>
  <si>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</si>
  <si>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</si>
  <si>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</si>
  <si>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</si>
  <si>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</si>
  <si>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</si>
  <si>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</si>
  <si>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</si>
  <si>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</si>
  <si>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</si>
  <si>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</si>
  <si>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</si>
  <si>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</si>
  <si>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</si>
  <si>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</si>
  <si>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</si>
  <si>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</si>
  <si>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</si>
  <si>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</si>
  <si>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</si>
  <si>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</si>
  <si>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</si>
  <si>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</si>
  <si>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</si>
  <si>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</si>
  <si>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</si>
  <si>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</si>
  <si>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</si>
  <si>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</si>
  <si>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</si>
  <si>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</si>
  <si>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</si>
  <si>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</si>
  <si>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</si>
  <si>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</si>
  <si>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</si>
  <si>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</si>
  <si>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</si>
  <si>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</si>
  <si>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</si>
  <si>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</si>
  <si>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</si>
  <si>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</si>
  <si>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</si>
  <si>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</si>
  <si>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</si>
  <si>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</si>
  <si>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</si>
  <si>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</si>
  <si>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</si>
  <si>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</si>
  <si>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</si>
  <si>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</si>
  <si>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</si>
  <si>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</si>
  <si>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</si>
  <si>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</si>
  <si>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</si>
  <si>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</si>
  <si>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</si>
  <si>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</si>
  <si>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</si>
  <si>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</si>
  <si>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</si>
  <si>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</si>
  <si>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</si>
  <si>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</si>
  <si>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</si>
  <si>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</si>
  <si>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</si>
  <si>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</si>
  <si>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</si>
  <si>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</si>
  <si>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</si>
  <si>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</si>
  <si>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</si>
  <si>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</si>
  <si>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</si>
  <si>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</si>
  <si>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</si>
  <si>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</si>
  <si>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</si>
  <si>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</si>
  <si>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</si>
  <si>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</si>
  <si>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</si>
  <si>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</si>
  <si>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</si>
  <si>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</si>
  <si>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</si>
  <si>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</si>
  <si>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</si>
  <si>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</si>
  <si>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</si>
  <si>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</si>
  <si>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</si>
  <si>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</si>
  <si>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</si>
  <si>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</si>
  <si>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</si>
  <si>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</si>
  <si>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</si>
  <si>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</si>
  <si>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</si>
  <si>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</si>
  <si>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</si>
  <si>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</si>
  <si>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</si>
  <si>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</si>
  <si>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</si>
  <si>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</si>
  <si>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</si>
  <si>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</si>
  <si>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</si>
  <si>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</si>
  <si>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</si>
  <si>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</si>
  <si>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</si>
  <si>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</si>
  <si>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</si>
  <si>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</si>
  <si>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</si>
  <si>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</si>
  <si>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</si>
  <si>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</si>
  <si>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</si>
  <si>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</si>
  <si>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</si>
  <si>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</si>
  <si>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</si>
  <si>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</si>
  <si>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</si>
  <si>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</si>
  <si>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</si>
  <si>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</si>
  <si>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</si>
  <si>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</si>
  <si>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</si>
  <si>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</si>
  <si>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</si>
  <si>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</si>
  <si>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</si>
  <si>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</si>
  <si>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</si>
  <si>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</si>
  <si>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</si>
  <si>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</si>
  <si>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</si>
  <si>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</si>
  <si>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</si>
  <si>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</si>
  <si>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</si>
  <si>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</si>
  <si>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</si>
  <si>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</si>
  <si>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</si>
  <si>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</si>
  <si>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</si>
  <si>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</si>
  <si>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</si>
  <si>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</si>
  <si>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</si>
  <si>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</si>
  <si>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</si>
  <si>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</si>
  <si>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</si>
  <si>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</si>
  <si>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</si>
  <si>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</si>
  <si>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</si>
  <si>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</si>
  <si>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</si>
  <si>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</si>
  <si>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</si>
  <si>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</si>
  <si>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</si>
  <si>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</si>
  <si>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</si>
  <si>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</si>
  <si>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</si>
  <si>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</si>
  <si>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</si>
  <si>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</si>
  <si>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</si>
  <si>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</si>
  <si>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</si>
  <si>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</si>
  <si>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</si>
  <si>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</si>
  <si>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</si>
  <si>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</si>
  <si>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</si>
  <si>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</si>
  <si>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</si>
  <si>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</si>
  <si>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</si>
  <si>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</si>
  <si>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</si>
  <si>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</si>
  <si>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</si>
  <si>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</si>
  <si>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</si>
  <si>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</si>
  <si>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</si>
  <si>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</si>
  <si>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</si>
  <si>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</si>
  <si>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</si>
  <si>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</si>
  <si>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</si>
  <si>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</si>
  <si>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</si>
  <si>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</si>
  <si>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</si>
  <si>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</si>
  <si>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</si>
  <si>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</si>
  <si>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</si>
  <si>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</si>
  <si>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</si>
  <si>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</si>
  <si>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</si>
  <si>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</si>
  <si>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</si>
  <si>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</si>
  <si>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</si>
  <si>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</si>
  <si>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</si>
  <si>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</si>
  <si>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</si>
  <si>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</si>
  <si>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</si>
  <si>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</si>
  <si>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</si>
  <si>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</si>
  <si>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</si>
  <si>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</si>
  <si>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</si>
  <si>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</si>
  <si>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</si>
  <si>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</si>
  <si>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</si>
  <si>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</si>
  <si>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</si>
  <si>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</si>
  <si>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</si>
  <si>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</si>
  <si>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</si>
  <si>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</si>
  <si>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</si>
  <si>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</si>
  <si>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</si>
  <si>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</si>
  <si>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</si>
  <si>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</si>
  <si>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</si>
  <si>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</si>
  <si>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</si>
  <si>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</si>
  <si>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</si>
  <si>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</si>
  <si>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</si>
  <si>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</si>
  <si>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</si>
  <si>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</si>
  <si>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</si>
  <si>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</si>
  <si>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</si>
  <si>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</si>
  <si>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</si>
  <si>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</si>
  <si>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</si>
  <si>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</si>
  <si>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</si>
  <si>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</si>
  <si>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</si>
  <si>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</si>
  <si>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</si>
  <si>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</si>
  <si>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</si>
  <si>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</si>
  <si>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</si>
  <si>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</si>
  <si>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</si>
  <si>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</si>
  <si>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</si>
  <si>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</si>
  <si>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</si>
  <si>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</si>
  <si>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</si>
  <si>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</si>
  <si>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</si>
  <si>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</si>
  <si>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</si>
  <si>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</si>
  <si>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</si>
  <si>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</si>
  <si>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</si>
  <si>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</si>
  <si>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</si>
  <si>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</si>
  <si>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</si>
  <si>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</si>
  <si>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</si>
  <si>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</si>
  <si>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</si>
  <si>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</si>
  <si>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</si>
  <si>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</si>
  <si>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</si>
  <si>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</si>
  <si>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</si>
  <si>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</si>
  <si>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</si>
  <si>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</si>
  <si>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</si>
  <si>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</si>
  <si>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</si>
  <si>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</si>
  <si>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</si>
  <si>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</si>
  <si>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</si>
  <si>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</si>
  <si>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</si>
  <si>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</si>
  <si>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</si>
  <si>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</si>
  <si>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</si>
  <si>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</si>
  <si>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</si>
  <si>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</si>
  <si>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</si>
  <si>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</si>
  <si>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</si>
  <si>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</si>
  <si>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</si>
  <si>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</si>
  <si>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</si>
  <si>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</si>
  <si>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</si>
  <si>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</si>
  <si>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</si>
  <si>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</si>
  <si>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</si>
  <si>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</si>
  <si>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</si>
  <si>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</si>
  <si>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</si>
  <si>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</si>
  <si>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</si>
  <si>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</si>
  <si>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</si>
  <si>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</si>
  <si>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</si>
  <si>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</si>
  <si>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</si>
  <si>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</si>
  <si>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</si>
  <si>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</si>
  <si>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</si>
  <si>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</si>
  <si>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</si>
  <si>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</si>
  <si>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</si>
  <si>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</si>
  <si>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</si>
  <si>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</si>
  <si>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</si>
  <si>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</si>
  <si>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</si>
  <si>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</si>
  <si>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</si>
  <si>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</si>
  <si>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</si>
  <si>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</si>
  <si>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</si>
  <si>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</si>
  <si>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</si>
  <si>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</si>
  <si>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</si>
  <si>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</si>
  <si>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</si>
  <si>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</si>
  <si>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</si>
  <si>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</si>
  <si>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</si>
  <si>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</si>
  <si>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</si>
  <si>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</si>
  <si>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</si>
  <si>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</si>
  <si>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</si>
  <si>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</si>
  <si>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</si>
  <si>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</si>
  <si>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</si>
  <si>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</si>
  <si>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</si>
  <si>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</si>
  <si>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</si>
  <si>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</si>
  <si>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</si>
  <si>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</si>
  <si>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</si>
  <si>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</si>
  <si>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</si>
  <si>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</si>
  <si>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</si>
  <si>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</si>
  <si>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</si>
  <si>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</si>
  <si>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</si>
  <si>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</si>
  <si>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</si>
  <si>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</si>
  <si>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</si>
  <si>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</si>
  <si>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</si>
  <si>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</si>
  <si>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</si>
  <si>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</si>
  <si>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</si>
  <si>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</si>
  <si>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</si>
  <si>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</si>
  <si>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</si>
  <si>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</si>
  <si>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</si>
  <si>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</si>
  <si>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</si>
  <si>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</si>
  <si>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</si>
  <si>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</si>
  <si>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</si>
  <si>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</si>
  <si>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</si>
  <si>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</si>
  <si>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</si>
  <si>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</si>
  <si>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</si>
  <si>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</si>
  <si>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</si>
  <si>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</si>
  <si>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</si>
  <si>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</si>
  <si>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</si>
  <si>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</si>
  <si>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</si>
  <si>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</si>
  <si>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</si>
  <si>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</si>
  <si>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</si>
  <si>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</si>
  <si>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</si>
  <si>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</si>
  <si>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</si>
  <si>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</si>
  <si>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</si>
  <si>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</si>
  <si>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</si>
  <si>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</si>
  <si>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</si>
  <si>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</si>
  <si>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</si>
  <si>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</si>
  <si>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</si>
  <si>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</si>
  <si>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</si>
  <si>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</si>
  <si>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</si>
  <si>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</si>
  <si>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</si>
  <si>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</si>
  <si>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</si>
  <si>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</si>
  <si>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</si>
  <si>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</si>
  <si>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</si>
  <si>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</si>
  <si>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</si>
  <si>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</si>
  <si>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</si>
  <si>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</si>
  <si>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</si>
  <si>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</si>
  <si>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</si>
  <si>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</si>
  <si>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</si>
  <si>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</si>
  <si>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</si>
  <si>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</si>
  <si>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</si>
  <si>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</si>
  <si>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</si>
  <si>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</si>
  <si>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</si>
  <si>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</si>
  <si>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</si>
  <si>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</si>
  <si>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</si>
  <si>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</si>
  <si>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</si>
  <si>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</si>
  <si>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</si>
  <si>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</si>
  <si>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</si>
  <si>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</si>
  <si>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</si>
  <si>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</si>
  <si>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</si>
  <si>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</si>
  <si>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</si>
  <si>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</si>
  <si>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</si>
  <si>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</si>
  <si>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</si>
  <si>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</si>
  <si>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</si>
  <si>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</si>
  <si>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</si>
  <si>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</si>
  <si>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</si>
  <si>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</si>
  <si>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</si>
  <si>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</si>
  <si>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</si>
  <si>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</si>
  <si>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</si>
  <si>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</si>
  <si>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</si>
  <si>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</si>
  <si>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</si>
  <si>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</si>
  <si>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</si>
  <si>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</si>
  <si>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</si>
  <si>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</si>
  <si>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</si>
  <si>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</si>
  <si>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</si>
  <si>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</si>
  <si>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</si>
  <si>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</si>
  <si>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</si>
  <si>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</si>
  <si>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</si>
  <si>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</si>
  <si>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</si>
  <si>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</si>
  <si>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</si>
  <si>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</si>
  <si>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</si>
  <si>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</si>
  <si>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</si>
  <si>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</si>
  <si>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</si>
  <si>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</si>
  <si>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</si>
  <si>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</si>
  <si>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</si>
  <si>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</si>
  <si>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</si>
  <si>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</si>
  <si>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</si>
  <si>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</si>
  <si>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</si>
  <si>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</si>
  <si>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</si>
  <si>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</si>
  <si>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</si>
  <si>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</si>
  <si>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</si>
  <si>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</si>
  <si>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</si>
  <si>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</si>
  <si>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</si>
  <si>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</si>
  <si>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</si>
  <si>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</si>
  <si>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</si>
  <si>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</si>
  <si>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</si>
  <si>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</si>
  <si>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</si>
  <si>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</si>
  <si>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</si>
  <si>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</si>
  <si>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</si>
  <si>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</si>
  <si>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</si>
  <si>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</si>
  <si>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</si>
  <si>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</si>
  <si>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</si>
  <si>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</si>
  <si>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</si>
  <si>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</si>
  <si>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</si>
  <si>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</si>
  <si>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</si>
  <si>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</si>
  <si>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</si>
  <si>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</si>
  <si>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</si>
  <si>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</si>
  <si>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</si>
  <si>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</si>
  <si>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</si>
  <si>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</si>
  <si>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</si>
  <si>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</si>
  <si>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</si>
  <si>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</si>
  <si>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</si>
  <si>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</si>
  <si>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</si>
  <si>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</si>
  <si>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</si>
  <si>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</si>
  <si>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</si>
  <si>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</si>
  <si>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</si>
  <si>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</si>
  <si>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</si>
  <si>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</si>
  <si>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</si>
  <si>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</si>
  <si>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</si>
  <si>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</si>
  <si>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</si>
  <si>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</si>
  <si>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</si>
  <si>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</si>
  <si>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</si>
  <si>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</si>
  <si>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</si>
  <si>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</si>
  <si>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</si>
  <si>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</si>
  <si>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</si>
  <si>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</si>
  <si>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</si>
  <si>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</si>
  <si>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</si>
  <si>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</si>
  <si>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</si>
  <si>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</si>
  <si>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</si>
  <si>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</si>
  <si>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</si>
  <si>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</si>
  <si>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</si>
  <si>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</si>
  <si>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</si>
  <si>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</si>
  <si>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</si>
  <si>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</si>
  <si>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</si>
  <si>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</si>
  <si>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</si>
  <si>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</si>
  <si>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</si>
  <si>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</si>
  <si>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</si>
  <si>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</si>
  <si>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</si>
  <si>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</si>
  <si>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</si>
  <si>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</si>
  <si>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</si>
  <si>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</si>
  <si>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</si>
  <si>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</si>
  <si>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</si>
  <si>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</si>
  <si>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</si>
  <si>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</si>
  <si>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</si>
  <si>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</si>
  <si>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</si>
  <si>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</si>
  <si>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</si>
  <si>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</si>
  <si>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</si>
  <si>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</si>
  <si>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</si>
  <si>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</si>
  <si>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</si>
  <si>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</si>
  <si>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</si>
  <si>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</si>
  <si>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</si>
  <si>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</si>
  <si>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</si>
  <si>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</si>
  <si>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</si>
  <si>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</si>
  <si>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</si>
  <si>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</si>
  <si>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</si>
  <si>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</si>
  <si>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</si>
  <si>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</si>
  <si>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</si>
  <si>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</si>
  <si>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</si>
  <si>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</si>
  <si>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</si>
  <si>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</si>
  <si>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</si>
  <si>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</si>
  <si>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</si>
  <si>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</si>
  <si>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</si>
  <si>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</si>
  <si>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</si>
  <si>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</si>
  <si>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</si>
  <si>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</si>
  <si>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</si>
  <si>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</si>
  <si>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</si>
  <si>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</si>
  <si>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</si>
  <si>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</si>
  <si>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</si>
  <si>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</si>
  <si>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</si>
  <si>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</si>
  <si>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</si>
  <si>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</si>
  <si>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</si>
  <si>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</si>
  <si>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</si>
  <si>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</si>
  <si>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</si>
  <si>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</si>
  <si>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</si>
  <si>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</si>
  <si>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</si>
  <si>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</si>
  <si>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</si>
  <si>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</si>
  <si>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</si>
  <si>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</si>
  <si>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</si>
  <si>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</si>
  <si>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</si>
  <si>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</si>
  <si>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</si>
  <si>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</si>
  <si>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</si>
  <si>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</si>
  <si>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</si>
  <si>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</si>
  <si>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</si>
  <si>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</si>
  <si>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</si>
  <si>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</si>
  <si>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</si>
  <si>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</si>
  <si>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</si>
  <si>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</si>
  <si>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</si>
  <si>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</si>
  <si>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</si>
  <si>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</si>
  <si>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</si>
  <si>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</si>
  <si>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</si>
  <si>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</si>
  <si>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</si>
  <si>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</si>
  <si>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</si>
  <si>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</si>
  <si>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</si>
  <si>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</si>
  <si>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</si>
  <si>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</si>
  <si>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</si>
  <si>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</si>
  <si>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</si>
  <si>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</si>
  <si>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</si>
  <si>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</si>
  <si>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</si>
  <si>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</si>
  <si>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</si>
  <si>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</si>
  <si>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</si>
  <si>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</si>
  <si>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</si>
  <si>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</si>
  <si>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</si>
  <si>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</si>
  <si>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</si>
  <si>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</si>
  <si>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</si>
  <si>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</si>
  <si>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</si>
  <si>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</si>
  <si>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</si>
  <si>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</si>
  <si>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</si>
  <si>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</si>
  <si>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</si>
  <si>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</si>
  <si>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</si>
  <si>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</si>
  <si>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</si>
  <si>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</si>
  <si>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</si>
  <si>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</si>
  <si>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</si>
  <si>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</si>
  <si>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</si>
  <si>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</si>
  <si>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</si>
  <si>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</si>
  <si>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</si>
  <si>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</si>
  <si>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</si>
  <si>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</si>
  <si>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</si>
  <si>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</si>
  <si>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</si>
  <si>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</si>
  <si>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</si>
  <si>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</si>
  <si>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</si>
  <si>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</si>
  <si>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</si>
  <si>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</si>
  <si>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</si>
  <si>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</si>
  <si>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</si>
  <si>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</si>
  <si>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</si>
  <si>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</si>
  <si>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</si>
  <si>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</si>
  <si>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</si>
  <si>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</si>
  <si>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</si>
  <si>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</si>
  <si>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</si>
  <si>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</si>
  <si>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</si>
  <si>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</si>
  <si>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</si>
  <si>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</si>
  <si>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</si>
  <si>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</si>
  <si>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</si>
  <si>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</si>
  <si>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</si>
  <si>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</si>
  <si>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</si>
  <si>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</si>
  <si>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</si>
  <si>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</si>
  <si>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</si>
  <si>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</si>
  <si>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</si>
  <si>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</si>
  <si>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</si>
  <si>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</si>
  <si>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</si>
  <si>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</si>
  <si>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</si>
  <si>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</si>
  <si>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</si>
  <si>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</si>
  <si>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</si>
  <si>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</si>
  <si>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</si>
  <si>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</si>
  <si>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</si>
  <si>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</si>
  <si>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</si>
  <si>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</si>
  <si>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</si>
  <si>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</si>
  <si>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</si>
  <si>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</si>
  <si>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</si>
  <si>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</si>
  <si>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</si>
  <si>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</si>
  <si>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</si>
  <si>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</si>
  <si>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</si>
  <si>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</si>
  <si>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</si>
  <si>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</si>
  <si>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</si>
  <si>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</si>
  <si>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</si>
  <si>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</si>
  <si>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</si>
  <si>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</si>
  <si>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</si>
  <si>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</si>
  <si>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</si>
  <si>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</si>
  <si>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</si>
  <si>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</si>
  <si>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</si>
  <si>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</si>
  <si>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</si>
  <si>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</si>
  <si>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</si>
  <si>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</si>
  <si>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</si>
  <si>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</si>
  <si>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</si>
  <si>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</si>
  <si>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</si>
  <si>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</si>
  <si>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</si>
  <si>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</si>
  <si>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</si>
  <si>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</si>
  <si>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</si>
  <si>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</si>
  <si>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</si>
  <si>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</si>
  <si>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</si>
  <si>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</si>
  <si>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</si>
  <si>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</si>
  <si>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</si>
  <si>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</si>
  <si>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</si>
  <si>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</si>
  <si>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</si>
  <si>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</si>
  <si>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</si>
  <si>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</si>
  <si>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</si>
  <si>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</si>
  <si>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</si>
  <si>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</si>
  <si>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</si>
  <si>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</si>
  <si>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</si>
  <si>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</si>
  <si>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</si>
  <si>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</si>
  <si>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</si>
  <si>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</si>
  <si>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</si>
  <si>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</si>
  <si>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</si>
  <si>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</si>
  <si>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</si>
  <si>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</si>
  <si>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</si>
  <si>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</si>
  <si>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</si>
  <si>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</si>
  <si>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</si>
  <si>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</si>
  <si>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</si>
  <si>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</si>
  <si>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</si>
  <si>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</si>
  <si>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</si>
  <si>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</si>
  <si>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</si>
  <si>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</si>
  <si>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</si>
  <si>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</si>
  <si>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</si>
  <si>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</si>
  <si>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</si>
  <si>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</si>
  <si>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</si>
  <si>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</si>
  <si>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</si>
  <si>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</si>
  <si>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</si>
  <si>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</si>
  <si>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</si>
  <si>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</si>
  <si>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</si>
  <si>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</si>
  <si>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</si>
  <si>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</si>
  <si>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</si>
  <si>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</si>
  <si>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</si>
  <si>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</si>
  <si>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</si>
  <si>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</si>
  <si>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</si>
  <si>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</si>
  <si>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</si>
  <si>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</si>
  <si>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</si>
  <si>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</si>
  <si>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</si>
  <si>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</si>
  <si>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</si>
  <si>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</si>
  <si>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</si>
  <si>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</si>
  <si>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</si>
  <si>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</si>
  <si>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</si>
  <si>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</si>
  <si>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</si>
  <si>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</si>
  <si>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</si>
  <si>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</si>
  <si>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</si>
  <si>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</si>
  <si>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</si>
  <si>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</si>
  <si>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</si>
  <si>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</si>
  <si>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</si>
  <si>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</si>
  <si>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</si>
  <si>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</si>
  <si>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</si>
  <si>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</si>
  <si>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</si>
  <si>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</si>
  <si>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</si>
  <si>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</si>
  <si>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</si>
  <si>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</si>
  <si>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</si>
  <si>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</si>
  <si>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</si>
  <si>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</si>
  <si>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</si>
  <si>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</si>
  <si>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</si>
  <si>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</si>
  <si>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</si>
  <si>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</si>
  <si>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</si>
  <si>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</si>
  <si>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</si>
  <si>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</si>
  <si>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</si>
  <si>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</si>
  <si>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</si>
  <si>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</si>
  <si>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</si>
  <si>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</si>
  <si>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</si>
  <si>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</si>
  <si>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</si>
  <si>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</si>
  <si>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</si>
  <si>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</si>
  <si>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</si>
  <si>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</si>
  <si>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</si>
  <si>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</si>
  <si>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</si>
  <si>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</si>
  <si>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</si>
  <si>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</si>
  <si>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</si>
  <si>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</si>
  <si>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</si>
  <si>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</si>
  <si>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</si>
  <si>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</si>
  <si>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</si>
  <si>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</si>
  <si>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</si>
  <si>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</si>
  <si>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</si>
  <si>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</si>
  <si>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</si>
  <si>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</si>
  <si>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</si>
  <si>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</si>
  <si>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</si>
  <si>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</si>
  <si>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</si>
  <si>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</si>
  <si>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</si>
  <si>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</si>
  <si>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</si>
  <si>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</si>
  <si>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</si>
  <si>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</si>
  <si>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</si>
  <si>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</si>
  <si>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</si>
  <si>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</si>
  <si>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</si>
  <si>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</si>
  <si>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</si>
  <si>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</si>
  <si>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</si>
  <si>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</si>
  <si>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</si>
  <si>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</si>
  <si>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</si>
  <si>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</si>
  <si>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</si>
  <si>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</si>
  <si>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</si>
  <si>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</si>
  <si>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</si>
  <si>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</si>
  <si>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</si>
  <si>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</si>
  <si>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</si>
  <si>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</si>
  <si>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</si>
  <si>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</si>
  <si>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</si>
  <si>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</si>
  <si>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</si>
  <si>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</si>
  <si>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</si>
  <si>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</si>
  <si>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</si>
  <si>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</si>
  <si>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</si>
  <si>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</si>
  <si>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</si>
  <si>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</si>
  <si>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</si>
  <si>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</si>
  <si>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</si>
  <si>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</si>
  <si>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</si>
  <si>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</si>
  <si>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</si>
  <si>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</si>
  <si>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</si>
  <si>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</si>
  <si>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</si>
  <si>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</si>
  <si>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</si>
  <si>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</si>
  <si>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</si>
  <si>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</si>
  <si>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</si>
  <si>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</si>
  <si>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</si>
  <si>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</si>
  <si>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</si>
  <si>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</si>
  <si>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</si>
  <si>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</si>
  <si>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</si>
  <si>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</si>
  <si>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</si>
  <si>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</si>
  <si>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</si>
  <si>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</si>
  <si>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</si>
  <si>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</si>
  <si>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</si>
  <si>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</si>
  <si>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</si>
  <si>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</si>
  <si>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</si>
  <si>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</si>
  <si>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</si>
  <si>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</si>
  <si>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</si>
  <si>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</si>
  <si>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</si>
  <si>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</si>
  <si>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</si>
  <si>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</si>
  <si>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</si>
  <si>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</si>
  <si>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</si>
  <si>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</si>
  <si>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</si>
  <si>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</si>
  <si>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</si>
  <si>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</si>
  <si>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</si>
  <si>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</si>
  <si>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</si>
  <si>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</si>
  <si>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</si>
  <si>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</si>
  <si>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</si>
  <si>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</si>
  <si>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</si>
  <si>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</si>
  <si>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</si>
  <si>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</si>
  <si>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</si>
  <si>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</si>
  <si>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</si>
  <si>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</si>
  <si>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</si>
  <si>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</si>
  <si>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</si>
  <si>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</si>
  <si>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</si>
  <si>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</si>
  <si>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</si>
  <si>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</si>
  <si>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</si>
  <si>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</si>
  <si>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</si>
  <si>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</si>
  <si>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</si>
  <si>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</si>
  <si>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</si>
  <si>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</si>
  <si>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</si>
  <si>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</si>
  <si>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</si>
  <si>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</si>
  <si>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</si>
  <si>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</si>
  <si>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</si>
  <si>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</si>
  <si>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</si>
  <si>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</si>
  <si>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</si>
  <si>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</si>
  <si>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</si>
  <si>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</si>
  <si>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</si>
  <si>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</si>
  <si>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</si>
  <si>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</si>
  <si>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</si>
  <si>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</si>
  <si>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</si>
  <si>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</si>
  <si>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</si>
  <si>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</si>
  <si>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</si>
  <si>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</si>
  <si>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</si>
  <si>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</si>
  <si>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</si>
  <si>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</si>
  <si>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</si>
  <si>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</si>
  <si>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</si>
  <si>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</si>
  <si>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</si>
  <si>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</si>
  <si>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</si>
  <si>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</si>
  <si>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</si>
  <si>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</si>
  <si>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</si>
  <si>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</si>
  <si>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</si>
  <si>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</si>
  <si>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</si>
  <si>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</si>
  <si>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</si>
  <si>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</si>
  <si>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</si>
  <si>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</si>
  <si>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</si>
  <si>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</si>
  <si>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</si>
  <si>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</si>
  <si>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</si>
  <si>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</si>
  <si>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</si>
  <si>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</si>
  <si>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</si>
  <si>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</si>
  <si>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</si>
  <si>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</si>
  <si>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</si>
  <si>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</si>
  <si>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</si>
  <si>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</si>
  <si>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</si>
  <si>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</si>
  <si>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</si>
  <si>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</si>
  <si>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</si>
  <si>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</si>
  <si>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</si>
  <si>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</si>
  <si>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</si>
  <si>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</si>
  <si>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</si>
  <si>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</si>
  <si>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</si>
  <si>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</si>
  <si>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</si>
  <si>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</si>
  <si>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</si>
  <si>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</si>
  <si>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</si>
  <si>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</si>
  <si>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</si>
  <si>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</si>
  <si>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</si>
  <si>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</si>
  <si>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</si>
  <si>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</si>
  <si>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</si>
  <si>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</si>
  <si>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</si>
  <si>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</si>
  <si>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</si>
  <si>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</si>
  <si>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</si>
  <si>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</si>
  <si>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</si>
  <si>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</si>
  <si>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</si>
  <si>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</si>
  <si>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</si>
  <si>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</si>
  <si>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</si>
  <si>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</si>
  <si>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</si>
  <si>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</si>
  <si>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</si>
  <si>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</si>
  <si>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</si>
  <si>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</si>
  <si>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</si>
  <si>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</si>
  <si>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</si>
  <si>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</si>
  <si>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</si>
  <si>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</si>
  <si>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</si>
  <si>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</si>
  <si>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</si>
  <si>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</si>
  <si>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</si>
  <si>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</si>
  <si>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</si>
  <si>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</si>
  <si>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</si>
  <si>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</si>
  <si>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</si>
  <si>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</si>
  <si>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</si>
  <si>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</si>
  <si>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</si>
  <si>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</si>
  <si>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</si>
  <si>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</si>
  <si>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</si>
  <si>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</si>
  <si>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</si>
  <si>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</si>
  <si>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</si>
  <si>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</si>
  <si>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</si>
  <si>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</si>
  <si>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</si>
  <si>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</si>
  <si>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</si>
  <si>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</si>
  <si>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</si>
  <si>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</si>
  <si>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</si>
  <si>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</si>
  <si>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</si>
  <si>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</si>
  <si>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</si>
  <si>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</si>
  <si>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</si>
  <si>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</si>
  <si>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</si>
  <si>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</si>
  <si>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</si>
  <si>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</si>
  <si>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</si>
  <si>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</si>
  <si>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</si>
  <si>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</si>
  <si>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</si>
  <si>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</si>
  <si>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</si>
  <si>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</si>
  <si>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</si>
  <si>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</si>
  <si>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</si>
  <si>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</si>
  <si>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</si>
  <si>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</si>
  <si>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</si>
  <si>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</si>
  <si>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</si>
  <si>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</si>
  <si>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</si>
  <si>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</si>
  <si>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</si>
  <si>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</si>
  <si>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</si>
  <si>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</si>
  <si>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</si>
  <si>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</si>
  <si>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</si>
  <si>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</si>
  <si>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</si>
  <si>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</si>
  <si>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</si>
  <si>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</si>
  <si>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</si>
  <si>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</si>
  <si>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</si>
  <si>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</si>
  <si>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</si>
  <si>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</si>
  <si>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</si>
  <si>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</si>
  <si>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</si>
  <si>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</si>
  <si>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</si>
  <si>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</si>
  <si>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</si>
  <si>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</si>
  <si>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</si>
  <si>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</si>
  <si>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</si>
  <si>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</si>
  <si>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</si>
  <si>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</si>
  <si>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</si>
  <si>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</si>
  <si>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</si>
  <si>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</si>
  <si>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</si>
  <si>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</si>
  <si>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</si>
  <si>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</si>
  <si>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</si>
  <si>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</si>
  <si>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</si>
  <si>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</si>
  <si>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</si>
  <si>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</si>
  <si>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</si>
  <si>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</si>
  <si>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</si>
  <si>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</si>
  <si>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</si>
  <si>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</si>
  <si>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</si>
  <si>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</si>
  <si>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</si>
  <si>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</si>
  <si>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</si>
  <si>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</si>
  <si>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</si>
  <si>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</si>
  <si>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</si>
  <si>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</si>
  <si>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</si>
  <si>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</si>
  <si>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</si>
  <si>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</si>
  <si>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</si>
  <si>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</si>
  <si>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</si>
  <si>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</si>
  <si>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</si>
  <si>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</si>
  <si>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</si>
  <si>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</si>
  <si>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</si>
  <si>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</si>
  <si>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</si>
  <si>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</si>
  <si>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</si>
  <si>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</si>
  <si>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</si>
  <si>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</si>
  <si>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</si>
  <si>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</si>
  <si>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</si>
  <si>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</si>
  <si>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</si>
  <si>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</si>
  <si>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</si>
  <si>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</si>
  <si>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</si>
  <si>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</si>
  <si>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</si>
  <si>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</si>
  <si>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</si>
  <si>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</si>
  <si>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</si>
  <si>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</si>
  <si>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</si>
  <si>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</si>
  <si>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</si>
  <si>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</si>
  <si>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</si>
  <si>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</si>
  <si>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</si>
  <si>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</si>
  <si>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</si>
  <si>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</si>
  <si>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</si>
  <si>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</si>
  <si>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</si>
  <si>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</si>
  <si>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</si>
  <si>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</si>
  <si>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</si>
  <si>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</si>
  <si>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</si>
  <si>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</si>
  <si>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</si>
  <si>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</si>
  <si>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</si>
  <si>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</si>
  <si>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</si>
  <si>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</si>
  <si>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</si>
  <si>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</si>
  <si>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</si>
  <si>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</si>
  <si>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</si>
  <si>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</si>
  <si>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</si>
  <si>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</si>
  <si>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</si>
  <si>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</si>
  <si>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</si>
  <si>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</si>
  <si>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</si>
  <si>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</si>
  <si>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</si>
  <si>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</si>
  <si>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</si>
  <si>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</si>
  <si>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</si>
  <si>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</si>
  <si>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</si>
  <si>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</si>
  <si>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</si>
  <si>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</si>
  <si>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</si>
  <si>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</si>
  <si>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</si>
  <si>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</si>
  <si>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</si>
  <si>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</si>
  <si>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</si>
  <si>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</si>
  <si>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</si>
  <si>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</si>
  <si>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</si>
  <si>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</si>
  <si>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</si>
  <si>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</si>
  <si>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</si>
  <si>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</si>
  <si>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</si>
  <si>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</si>
  <si>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</si>
  <si>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</si>
  <si>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</si>
  <si>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</si>
  <si>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</si>
  <si>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</si>
  <si>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</si>
  <si>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</si>
  <si>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</si>
  <si>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</si>
  <si>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</si>
  <si>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</si>
  <si>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</si>
  <si>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</si>
  <si>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</si>
  <si>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</si>
  <si>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</si>
  <si>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</si>
  <si>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</si>
  <si>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</si>
  <si>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</si>
  <si>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</si>
  <si>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</si>
  <si>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</si>
  <si>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</si>
  <si>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</si>
  <si>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</si>
  <si>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</si>
  <si>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</si>
  <si>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</si>
  <si>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</si>
  <si>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</si>
  <si>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</si>
  <si>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</si>
  <si>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</si>
  <si>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</si>
  <si>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</si>
  <si>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</si>
  <si>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</si>
  <si>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</si>
  <si>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</si>
  <si>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</si>
  <si>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</si>
  <si>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</si>
  <si>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</si>
  <si>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</si>
  <si>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</si>
  <si>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</si>
  <si>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</si>
  <si>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</si>
  <si>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</si>
  <si>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</si>
  <si>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</si>
  <si>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</si>
  <si>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</si>
  <si>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</si>
  <si>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</si>
  <si>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</si>
  <si>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</si>
  <si>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</si>
  <si>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</si>
  <si>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</si>
  <si>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</si>
  <si>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</si>
  <si>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</si>
  <si>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</si>
  <si>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</si>
  <si>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</si>
  <si>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</si>
  <si>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</si>
  <si>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</si>
  <si>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</si>
  <si>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</si>
  <si>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</si>
  <si>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</si>
  <si>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</si>
  <si>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</si>
  <si>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</si>
  <si>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</si>
  <si>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</si>
  <si>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</si>
  <si>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</si>
  <si>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</si>
  <si>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</si>
  <si>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</si>
  <si>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</si>
  <si>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</si>
  <si>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</si>
  <si>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</si>
  <si>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</si>
  <si>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</si>
  <si>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</si>
  <si>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</si>
  <si>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</si>
  <si>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</si>
  <si>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</si>
  <si>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</si>
  <si>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</si>
  <si>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</si>
  <si>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</si>
  <si>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</si>
  <si>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</si>
  <si>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</si>
  <si>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</si>
  <si>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</si>
  <si>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</si>
  <si>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</si>
  <si>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</si>
  <si>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</si>
  <si>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</si>
  <si>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</si>
  <si>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</si>
  <si>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</si>
  <si>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</si>
  <si>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</si>
  <si>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</si>
  <si>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</si>
  <si>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</si>
  <si>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</si>
  <si>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</si>
  <si>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</si>
  <si>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</si>
  <si>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</si>
  <si>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</si>
  <si>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</si>
  <si>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</si>
  <si>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</si>
  <si>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</si>
  <si>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</si>
  <si>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</si>
  <si>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</si>
  <si>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</si>
  <si>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</si>
  <si>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</si>
  <si>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</si>
  <si>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</si>
  <si>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</si>
  <si>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</si>
  <si>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</si>
  <si>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</si>
  <si>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</si>
  <si>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</si>
  <si>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</si>
  <si>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</si>
  <si>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</si>
  <si>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</si>
  <si>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</si>
  <si>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</si>
  <si>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</si>
  <si>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</si>
  <si>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</si>
  <si>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</si>
  <si>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</si>
  <si>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</si>
  <si>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</si>
  <si>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</si>
  <si>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</si>
  <si>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</si>
  <si>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</si>
  <si>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</si>
  <si>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</si>
  <si>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</si>
  <si>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</si>
  <si>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</si>
  <si>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</si>
  <si>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</si>
  <si>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</si>
  <si>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</si>
  <si>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</si>
  <si>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</si>
  <si>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</si>
  <si>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</si>
  <si>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</si>
  <si>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</si>
  <si>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</si>
  <si>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</si>
  <si>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</si>
  <si>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</si>
  <si>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</si>
  <si>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</si>
  <si>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</si>
  <si>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</si>
  <si>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</si>
  <si>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</si>
  <si>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</si>
  <si>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</si>
  <si>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</si>
  <si>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</si>
  <si>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</si>
  <si>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</si>
  <si>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</si>
  <si>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</si>
  <si>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</si>
  <si>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</si>
  <si>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</si>
  <si>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</si>
  <si>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</si>
  <si>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</si>
  <si>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</si>
  <si>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</si>
  <si>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</si>
  <si>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</si>
  <si>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</si>
  <si>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</si>
  <si>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</si>
  <si>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</si>
  <si>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</si>
  <si>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</si>
  <si>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</si>
  <si>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</si>
  <si>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</si>
  <si>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</si>
  <si>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</si>
  <si>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</si>
  <si>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</si>
  <si>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</si>
  <si>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</si>
  <si>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</si>
  <si>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</si>
  <si>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</si>
  <si>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</si>
  <si>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</si>
  <si>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</si>
  <si>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</si>
  <si>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</si>
  <si>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</si>
  <si>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</si>
  <si>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</si>
  <si>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</si>
  <si>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</si>
  <si>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</si>
  <si>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</si>
  <si>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</si>
  <si>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</si>
  <si>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</si>
  <si>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</si>
  <si>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</si>
  <si>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</si>
  <si>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</si>
  <si>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</si>
  <si>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</si>
  <si>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</si>
  <si>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</si>
  <si>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</si>
  <si>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</si>
  <si>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</si>
  <si>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</si>
  <si>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</si>
  <si>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</si>
  <si>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</si>
  <si>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</si>
  <si>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</si>
  <si>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</si>
  <si>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</si>
  <si>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</si>
  <si>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</si>
  <si>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</si>
  <si>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</si>
  <si>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</si>
  <si>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</si>
  <si>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</si>
  <si>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</si>
  <si>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</si>
  <si>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</si>
  <si>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</si>
  <si>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</si>
  <si>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</si>
  <si>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</si>
  <si>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</si>
  <si>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</si>
  <si>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</si>
  <si>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</si>
  <si>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</si>
  <si>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</si>
  <si>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</si>
  <si>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</si>
  <si>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</si>
  <si>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</si>
  <si>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</si>
  <si>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</si>
  <si>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</si>
  <si>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</si>
  <si>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</si>
  <si>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</si>
  <si>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</si>
  <si>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</si>
  <si>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</si>
  <si>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</si>
  <si>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</si>
  <si>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</si>
  <si>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</si>
  <si>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</si>
  <si>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</si>
  <si>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</si>
  <si>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</si>
  <si>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</si>
  <si>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</si>
  <si>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</si>
  <si>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</si>
  <si>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</si>
  <si>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</si>
  <si>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</si>
  <si>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</si>
  <si>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</si>
  <si>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</si>
  <si>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</si>
  <si>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</si>
  <si>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</si>
  <si>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</si>
  <si>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</si>
  <si>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</si>
  <si>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</si>
  <si>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</si>
  <si>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</si>
  <si>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</si>
  <si>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</si>
  <si>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</si>
  <si>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</si>
  <si>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</si>
  <si>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</si>
  <si>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</si>
  <si>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</si>
  <si>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</si>
  <si>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</si>
  <si>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</si>
  <si>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</si>
  <si>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</si>
  <si>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</si>
  <si>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</si>
  <si>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</si>
  <si>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</si>
  <si>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</si>
  <si>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</si>
  <si>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</si>
  <si>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</si>
  <si>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</si>
  <si>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</si>
  <si>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</si>
  <si>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</si>
  <si>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</si>
  <si>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</si>
  <si>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</si>
  <si>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</si>
  <si>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</si>
  <si>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</si>
  <si>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</si>
  <si>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</si>
  <si>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</si>
  <si>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</si>
  <si>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</si>
  <si>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</si>
  <si>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</si>
  <si>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</si>
  <si>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</si>
  <si>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</si>
  <si>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</si>
  <si>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</si>
  <si>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</si>
  <si>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</si>
  <si>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</si>
  <si>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</si>
  <si>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</si>
  <si>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</si>
  <si>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</si>
  <si>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</si>
  <si>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</si>
  <si>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</si>
  <si>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</si>
  <si>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</si>
  <si>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</si>
  <si>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</si>
  <si>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</si>
  <si>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</si>
  <si>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</si>
  <si>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</si>
  <si>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</si>
  <si>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</si>
  <si>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</si>
  <si>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</si>
  <si>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</si>
  <si>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</si>
  <si>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</si>
  <si>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</si>
  <si>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</si>
  <si>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</si>
  <si>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</si>
  <si>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</si>
  <si>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</si>
  <si>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</si>
  <si>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</si>
  <si>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</si>
  <si>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</si>
  <si>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</si>
  <si>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</si>
  <si>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</si>
  <si>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</si>
  <si>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</si>
  <si>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</si>
  <si>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</si>
  <si>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</si>
  <si>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</si>
  <si>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</si>
  <si>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</si>
  <si>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</si>
  <si>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</si>
  <si>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</si>
  <si>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</si>
  <si>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</si>
  <si>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</si>
  <si>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</si>
  <si>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</si>
  <si>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</si>
  <si>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</si>
  <si>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</si>
  <si>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</si>
  <si>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</si>
  <si>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</si>
  <si>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</si>
  <si>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</si>
  <si>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</si>
  <si>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</si>
  <si>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</si>
  <si>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</si>
  <si>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</si>
  <si>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</si>
  <si>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</si>
  <si>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</si>
  <si>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</si>
  <si>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</si>
  <si>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</si>
  <si>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</si>
  <si>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</si>
  <si>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</si>
  <si>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</si>
  <si>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</si>
  <si>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</si>
  <si>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</si>
  <si>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</si>
  <si>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</si>
  <si>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</si>
  <si>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</si>
  <si>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</si>
  <si>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</si>
  <si>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</si>
  <si>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</si>
  <si>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</si>
  <si>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</si>
  <si>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</si>
  <si>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</si>
  <si>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</si>
  <si>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</si>
  <si>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</si>
  <si>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</si>
  <si>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</si>
  <si>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</si>
  <si>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</si>
  <si>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</si>
  <si>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</si>
  <si>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</si>
  <si>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</si>
  <si>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</si>
  <si>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</si>
  <si>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</si>
  <si>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</si>
  <si>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</si>
  <si>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</si>
  <si>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</si>
  <si>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</si>
  <si>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</si>
  <si>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</si>
  <si>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</si>
  <si>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</si>
  <si>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</si>
  <si>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</si>
  <si>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</si>
  <si>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</si>
  <si>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</si>
  <si>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</si>
  <si>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</si>
  <si>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</si>
  <si>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</si>
  <si>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</si>
  <si>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</si>
  <si>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</si>
  <si>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</si>
  <si>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</si>
  <si>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</si>
  <si>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</si>
  <si>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</si>
  <si>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</si>
  <si>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</si>
  <si>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</si>
  <si>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</si>
  <si>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</si>
  <si>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</si>
  <si>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</si>
  <si>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</si>
  <si>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</si>
  <si>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</si>
  <si>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</si>
  <si>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</si>
  <si>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</si>
  <si>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</si>
  <si>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</si>
  <si>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</si>
  <si>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</si>
  <si>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</si>
  <si>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</si>
  <si>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</si>
  <si>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</si>
  <si>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</si>
  <si>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</si>
  <si>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</si>
  <si>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</si>
  <si>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</si>
  <si>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</si>
  <si>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</si>
  <si>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</si>
  <si>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</si>
  <si>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</si>
  <si>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</si>
  <si>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</si>
  <si>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</si>
  <si>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</si>
  <si>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</si>
  <si>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</si>
  <si>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</si>
  <si>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</si>
  <si>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</si>
  <si>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</si>
  <si>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</si>
  <si>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</si>
  <si>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</si>
  <si>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</si>
  <si>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</si>
  <si>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</si>
  <si>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</si>
  <si>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</si>
  <si>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</si>
  <si>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</si>
  <si>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</si>
  <si>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</si>
  <si>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</si>
  <si>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</si>
  <si>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</si>
  <si>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</si>
  <si>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</si>
  <si>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</si>
  <si>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</si>
  <si>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</si>
  <si>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</si>
  <si>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</si>
  <si>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</si>
  <si>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</si>
  <si>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</si>
  <si>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</si>
  <si>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</si>
  <si>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</si>
  <si>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</si>
  <si>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</si>
  <si>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</si>
  <si>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</si>
  <si>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</si>
  <si>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</si>
  <si>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</si>
  <si>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</si>
  <si>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</si>
  <si>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</si>
  <si>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</si>
  <si>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</si>
  <si>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</si>
  <si>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</si>
  <si>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</si>
  <si>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</si>
  <si>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</si>
  <si>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</si>
  <si>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</si>
  <si>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</si>
  <si>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</si>
  <si>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</si>
  <si>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</si>
  <si>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</si>
  <si>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</si>
  <si>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</si>
  <si>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</si>
  <si>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</si>
  <si>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</si>
  <si>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</si>
  <si>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</si>
  <si>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</si>
  <si>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</si>
  <si>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</si>
  <si>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</si>
  <si>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</si>
  <si>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</si>
  <si>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</si>
  <si>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</si>
  <si>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</si>
  <si>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</si>
  <si>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</si>
  <si>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</si>
  <si>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</si>
  <si>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</si>
  <si>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</si>
  <si>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</si>
  <si>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</si>
  <si>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</si>
  <si>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</si>
  <si>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</si>
  <si>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</si>
  <si>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</si>
  <si>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</si>
  <si>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</si>
  <si>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</si>
  <si>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</si>
  <si>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</si>
  <si>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</si>
  <si>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</si>
  <si>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</si>
  <si>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</si>
  <si>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</si>
  <si>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</si>
  <si>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</si>
  <si>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</si>
  <si>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</si>
  <si>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</si>
  <si>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</si>
  <si>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</si>
  <si>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</si>
  <si>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</si>
  <si>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</si>
  <si>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</si>
  <si>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</si>
  <si>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</si>
  <si>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</si>
  <si>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</si>
  <si>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</si>
  <si>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</si>
  <si>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</si>
  <si>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</si>
  <si>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</si>
  <si>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</si>
  <si>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</si>
  <si>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</si>
  <si>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</si>
  <si>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</si>
  <si>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</si>
  <si>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</si>
  <si>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</si>
  <si>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</si>
  <si>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</si>
  <si>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</si>
  <si>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</si>
  <si>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</si>
  <si>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</si>
  <si>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</si>
  <si>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</si>
  <si>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</si>
  <si>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</si>
  <si>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</si>
  <si>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</si>
  <si>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</si>
  <si>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</si>
  <si>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</si>
  <si>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</si>
  <si>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</si>
  <si>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</si>
  <si>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</si>
  <si>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</si>
  <si>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</si>
  <si>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</si>
  <si>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</si>
  <si>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</si>
  <si>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</si>
  <si>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</si>
  <si>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</si>
  <si>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</si>
  <si>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</si>
  <si>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</si>
  <si>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</si>
  <si>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</si>
  <si>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</si>
  <si>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</si>
  <si>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</si>
  <si>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</si>
  <si>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</si>
  <si>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</si>
  <si>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</si>
  <si>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</si>
  <si>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</si>
  <si>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</si>
  <si>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</si>
  <si>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</si>
  <si>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</si>
  <si>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</si>
  <si>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</si>
  <si>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</si>
  <si>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</si>
  <si>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</si>
  <si>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</si>
  <si>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</si>
  <si>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</si>
  <si>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</si>
  <si>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</si>
  <si>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</si>
  <si>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</si>
  <si>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</si>
  <si>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</si>
  <si>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</si>
  <si>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</si>
  <si>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</si>
  <si>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</si>
  <si>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</si>
  <si>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</si>
  <si>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</si>
  <si>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</si>
  <si>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</si>
  <si>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</si>
  <si>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</si>
  <si>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</si>
  <si>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</si>
  <si>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</si>
  <si>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</si>
  <si>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</si>
  <si>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</si>
  <si>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</si>
  <si>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</si>
  <si>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</si>
  <si>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</si>
  <si>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</si>
  <si>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</si>
  <si>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</si>
  <si>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</si>
  <si>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</si>
  <si>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</si>
  <si>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</si>
  <si>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</si>
  <si>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</si>
  <si>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</si>
  <si>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</si>
  <si>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</si>
  <si>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</si>
  <si>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</si>
  <si>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</si>
  <si>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</si>
  <si>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</si>
  <si>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</si>
  <si>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</si>
  <si>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</si>
  <si>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</si>
  <si>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</si>
  <si>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</si>
  <si>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</si>
  <si>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</si>
  <si>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</si>
  <si>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</si>
  <si>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</si>
  <si>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</si>
  <si>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</si>
  <si>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</si>
  <si>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</si>
  <si>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</si>
  <si>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</si>
  <si>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</si>
  <si>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</si>
  <si>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</si>
  <si>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</si>
  <si>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</si>
  <si>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</si>
  <si>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</si>
  <si>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</si>
  <si>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</si>
  <si>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</si>
  <si>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</si>
  <si>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</si>
  <si>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</si>
  <si>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</si>
  <si>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</si>
  <si>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</si>
  <si>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</si>
  <si>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</si>
  <si>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</si>
  <si>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</si>
  <si>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</si>
  <si>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</si>
  <si>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</si>
  <si>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</si>
  <si>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</si>
  <si>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</si>
  <si>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</si>
  <si>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</si>
  <si>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</si>
  <si>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</si>
  <si>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</si>
  <si>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</si>
  <si>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</si>
  <si>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</si>
  <si>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</si>
  <si>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</si>
  <si>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</si>
  <si>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</si>
  <si>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</si>
  <si>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</si>
  <si>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</si>
  <si>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</si>
  <si>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</si>
  <si>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</si>
  <si>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</si>
  <si>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</si>
  <si>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</si>
  <si>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</si>
  <si>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</si>
  <si>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</si>
  <si>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</si>
  <si>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</si>
  <si>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</si>
  <si>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</si>
  <si>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</si>
  <si>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</si>
  <si>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</si>
  <si>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</si>
  <si>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</si>
  <si>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</si>
  <si>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</si>
  <si>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</si>
  <si>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</si>
  <si>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</si>
  <si>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</si>
  <si>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</si>
  <si>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</si>
  <si>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</si>
  <si>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</si>
  <si>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</si>
  <si>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</si>
  <si>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</si>
  <si>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</si>
  <si>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</si>
  <si>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</si>
  <si>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</si>
  <si>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</si>
  <si>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</si>
  <si>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</si>
  <si>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</si>
  <si>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</si>
  <si>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</si>
  <si>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</si>
  <si>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</si>
  <si>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</si>
  <si>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</si>
  <si>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</si>
  <si>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</si>
  <si>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</si>
  <si>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</si>
  <si>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</si>
  <si>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</si>
  <si>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</si>
  <si>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</si>
  <si>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</si>
  <si>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</si>
  <si>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</si>
  <si>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</si>
  <si>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</si>
  <si>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</si>
  <si>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</si>
  <si>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</si>
  <si>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</si>
  <si>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</si>
  <si>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</si>
  <si>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</si>
  <si>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</si>
  <si>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</si>
  <si>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</si>
  <si>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</si>
  <si>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</si>
  <si>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</si>
  <si>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</si>
  <si>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</si>
  <si>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</si>
  <si>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</si>
  <si>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</si>
  <si>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</si>
  <si>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</si>
  <si>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</si>
  <si>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</si>
  <si>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</si>
  <si>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</si>
  <si>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</si>
  <si>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</si>
  <si>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</si>
  <si>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</si>
  <si>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</si>
  <si>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</si>
  <si>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</si>
  <si>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</si>
  <si>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</si>
  <si>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</si>
  <si>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</si>
  <si>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</si>
  <si>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</si>
  <si>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</si>
  <si>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</si>
  <si>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</si>
  <si>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</si>
  <si>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</si>
  <si>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</si>
  <si>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</si>
  <si>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</si>
  <si>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</si>
  <si>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</si>
  <si>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</si>
  <si>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</si>
  <si>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</si>
  <si>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</si>
  <si>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</si>
  <si>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</si>
  <si>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</si>
  <si>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</si>
  <si>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</si>
  <si>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</si>
  <si>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</si>
  <si>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</si>
  <si>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</si>
  <si>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</si>
  <si>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</si>
  <si>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</si>
  <si>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</si>
  <si>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</si>
  <si>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</si>
  <si>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</si>
  <si>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</si>
  <si>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</si>
  <si>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</si>
  <si>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</si>
  <si>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</si>
  <si>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</si>
  <si>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</si>
  <si>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</si>
  <si>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</si>
  <si>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</si>
  <si>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</si>
  <si>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</si>
  <si>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</si>
  <si>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</si>
  <si>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</si>
  <si>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</si>
  <si>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</si>
  <si>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</si>
  <si>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</si>
  <si>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</si>
  <si>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</si>
  <si>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</si>
  <si>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</si>
  <si>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</si>
  <si>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</si>
  <si>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</si>
  <si>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</si>
  <si>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</si>
  <si>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</si>
  <si>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</si>
  <si>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</si>
  <si>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</si>
  <si>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</si>
  <si>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</si>
  <si>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</si>
  <si>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</si>
  <si>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</si>
  <si>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</si>
  <si>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</si>
  <si>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</si>
  <si>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</si>
  <si>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</si>
  <si>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</si>
  <si>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</si>
  <si>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</si>
  <si>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</si>
  <si>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</si>
  <si>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</si>
  <si>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</si>
  <si>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</si>
  <si>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</si>
  <si>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</si>
  <si>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</si>
  <si>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</si>
  <si>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</si>
  <si>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</si>
  <si>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</si>
  <si>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</si>
  <si>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</si>
  <si>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</si>
  <si>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</si>
  <si>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</si>
  <si>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</si>
  <si>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</si>
  <si>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</si>
  <si>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</si>
  <si>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</si>
  <si>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</si>
  <si>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</si>
  <si>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</si>
  <si>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</si>
  <si>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</si>
  <si>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</si>
  <si>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</si>
  <si>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</si>
  <si>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</si>
  <si>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</si>
  <si>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</si>
  <si>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</si>
  <si>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</si>
  <si>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</si>
  <si>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</si>
  <si>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</si>
  <si>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</si>
  <si>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</si>
  <si>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</si>
  <si>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</si>
  <si>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</si>
  <si>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</si>
  <si>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</si>
  <si>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</si>
  <si>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</si>
  <si>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</si>
  <si>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</si>
  <si>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</si>
  <si>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</si>
  <si>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</si>
  <si>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</si>
  <si>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</si>
  <si>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</si>
  <si>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</si>
  <si>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</si>
  <si>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</si>
  <si>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</si>
  <si>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</si>
  <si>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</si>
  <si>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</si>
  <si>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</si>
  <si>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</si>
  <si>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</si>
  <si>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</si>
  <si>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</si>
  <si>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</si>
  <si>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</si>
  <si>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</si>
  <si>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</si>
  <si>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</si>
  <si>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</si>
  <si>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</si>
  <si>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</si>
  <si>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</si>
  <si>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</si>
  <si>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</si>
  <si>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</si>
  <si>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</si>
  <si>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</si>
  <si>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</si>
  <si>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</si>
  <si>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</si>
  <si>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</si>
  <si>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</si>
  <si>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</si>
  <si>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</si>
  <si>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</si>
  <si>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</si>
  <si>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</si>
  <si>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</si>
  <si>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</si>
  <si>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</si>
  <si>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</si>
  <si>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</si>
  <si>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</si>
  <si>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</si>
  <si>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</si>
  <si>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</si>
  <si>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</si>
  <si>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</si>
  <si>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</si>
  <si>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</si>
  <si>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</si>
  <si>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</si>
  <si>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</si>
  <si>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</si>
  <si>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</si>
  <si>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</si>
  <si>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</si>
  <si>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</si>
  <si>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</si>
  <si>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</si>
  <si>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</si>
  <si>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</si>
  <si>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</si>
  <si>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</si>
  <si>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</si>
  <si>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</si>
  <si>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</si>
  <si>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</si>
  <si>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</si>
  <si>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</si>
  <si>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</si>
  <si>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</si>
  <si>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</si>
  <si>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</si>
  <si>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</si>
  <si>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</si>
  <si>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</si>
  <si>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</si>
  <si>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</si>
  <si>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</si>
  <si>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</si>
  <si>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</si>
  <si>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</si>
  <si>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</si>
  <si>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</si>
  <si>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</si>
  <si>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</si>
  <si>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</si>
  <si>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</si>
  <si>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</si>
  <si>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</si>
  <si>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</si>
  <si>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</si>
  <si>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</si>
  <si>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</si>
  <si>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</si>
  <si>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</si>
  <si>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</si>
  <si>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</si>
  <si>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</si>
  <si>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</si>
  <si>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</si>
  <si>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</si>
  <si>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</si>
  <si>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</si>
  <si>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</si>
  <si>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</si>
  <si>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</si>
  <si>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</si>
  <si>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</si>
  <si>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</si>
  <si>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</si>
  <si>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</si>
  <si>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</si>
  <si>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</si>
  <si>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</si>
  <si>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</si>
  <si>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</si>
  <si>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</si>
  <si>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</si>
  <si>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</si>
  <si>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</si>
  <si>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</si>
  <si>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</si>
  <si>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</si>
  <si>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</si>
  <si>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</si>
  <si>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</si>
  <si>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</si>
  <si>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</si>
  <si>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</si>
  <si>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</si>
  <si>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</si>
  <si>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</si>
  <si>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</si>
  <si>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</si>
  <si>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</si>
  <si>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</si>
  <si>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</si>
  <si>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</si>
  <si>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</si>
  <si>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</si>
  <si>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</si>
  <si>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</si>
  <si>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</si>
  <si>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</si>
  <si>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</si>
  <si>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</si>
  <si>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</si>
  <si>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</si>
  <si>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</si>
  <si>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</si>
  <si>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</si>
  <si>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</si>
  <si>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</si>
  <si>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</si>
  <si>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</si>
  <si>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</si>
  <si>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</si>
  <si>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</si>
  <si>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</si>
  <si>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</si>
  <si>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</si>
  <si>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</si>
  <si>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</si>
  <si>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</si>
  <si>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</si>
  <si>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</si>
  <si>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</si>
  <si>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</si>
  <si>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</si>
  <si>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</si>
  <si>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</si>
  <si>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</si>
  <si>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</si>
  <si>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</si>
  <si>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</si>
  <si>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</si>
  <si>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</si>
  <si>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</si>
  <si>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</si>
  <si>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</si>
  <si>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</si>
  <si>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</si>
  <si>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</si>
  <si>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</si>
  <si>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</si>
  <si>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</si>
  <si>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</si>
  <si>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</si>
  <si>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</si>
  <si>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</si>
  <si>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</si>
  <si>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</si>
  <si>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</si>
  <si>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</si>
  <si>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</si>
  <si>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</si>
  <si>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</si>
  <si>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</si>
  <si>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</si>
  <si>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</si>
  <si>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</si>
  <si>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</si>
  <si>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</si>
  <si>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</si>
  <si>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</si>
  <si>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</si>
  <si>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</si>
  <si>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</si>
  <si>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</si>
  <si>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</si>
  <si>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</si>
  <si>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</si>
  <si>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</si>
  <si>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</si>
  <si>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</si>
  <si>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</si>
  <si>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</si>
  <si>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</si>
  <si>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</si>
  <si>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</si>
  <si>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</si>
  <si>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</si>
  <si>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</si>
  <si>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</si>
  <si>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</si>
  <si>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</si>
  <si>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</si>
  <si>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</si>
  <si>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</si>
  <si>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</si>
  <si>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</si>
  <si>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</si>
  <si>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</si>
  <si>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</si>
  <si>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</si>
  <si>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</si>
  <si>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</si>
  <si>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</si>
  <si>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</si>
  <si>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</si>
  <si>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</si>
  <si>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</si>
  <si>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</si>
  <si>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</si>
  <si>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</si>
  <si>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</si>
  <si>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</si>
  <si>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</si>
  <si>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</si>
  <si>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</si>
  <si>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</si>
  <si>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</si>
  <si>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</si>
  <si>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</si>
  <si>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</si>
  <si>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</si>
  <si>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</si>
  <si>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</si>
  <si>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</si>
  <si>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</si>
  <si>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</si>
  <si>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</si>
  <si>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</si>
  <si>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</si>
  <si>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</si>
  <si>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</si>
  <si>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</si>
  <si>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</si>
  <si>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</si>
  <si>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</si>
  <si>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</si>
  <si>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</si>
  <si>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</si>
  <si>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</si>
  <si>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</si>
  <si>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</si>
  <si>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</si>
  <si>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</si>
  <si>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</si>
  <si>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</si>
  <si>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</si>
  <si>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</si>
  <si>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</si>
  <si>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</si>
  <si>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</si>
  <si>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</si>
  <si>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</si>
  <si>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</si>
  <si>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</si>
  <si>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</si>
  <si>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</si>
  <si>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</si>
  <si>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</si>
  <si>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</si>
  <si>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</si>
  <si>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</si>
  <si>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</si>
  <si>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</si>
  <si>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</si>
  <si>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</si>
  <si>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</si>
  <si>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</si>
  <si>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</si>
  <si>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</si>
  <si>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</si>
  <si>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</si>
  <si>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</si>
  <si>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</si>
  <si>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</si>
  <si>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</si>
  <si>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</si>
  <si>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</si>
  <si>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</si>
  <si>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</si>
  <si>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</si>
  <si>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</si>
  <si>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</si>
  <si>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</si>
  <si>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</si>
  <si>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</si>
  <si>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</si>
  <si>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</si>
  <si>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</si>
  <si>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</si>
  <si>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</si>
  <si>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</si>
  <si>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</si>
  <si>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</si>
  <si>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</si>
  <si>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</si>
  <si>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</si>
  <si>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</si>
  <si>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</si>
  <si>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</si>
  <si>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</si>
  <si>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</si>
  <si>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</si>
  <si>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</si>
  <si>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</si>
  <si>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</si>
  <si>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</si>
  <si>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</si>
  <si>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</si>
  <si>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</si>
  <si>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</si>
  <si>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</si>
  <si>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</si>
  <si>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</si>
  <si>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</si>
  <si>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</si>
  <si>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</si>
  <si>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</si>
  <si>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</si>
  <si>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</si>
  <si>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</si>
  <si>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</si>
  <si>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</si>
  <si>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</si>
  <si>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</si>
  <si>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</si>
  <si>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</si>
  <si>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</si>
  <si>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</si>
  <si>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</si>
  <si>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</si>
  <si>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</si>
  <si>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</si>
  <si>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</si>
  <si>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</si>
  <si>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</si>
  <si>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</si>
  <si>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</si>
  <si>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</si>
  <si>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</si>
  <si>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</si>
  <si>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</si>
  <si>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</si>
  <si>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</si>
  <si>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</si>
  <si>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</si>
  <si>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</si>
  <si>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</si>
  <si>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</si>
  <si>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</si>
  <si>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</si>
  <si>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</si>
  <si>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</si>
  <si>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</si>
  <si>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</si>
  <si>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</si>
  <si>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</si>
  <si>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</si>
  <si>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</si>
  <si>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</si>
  <si>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</si>
  <si>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</si>
  <si>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</si>
  <si>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</si>
  <si>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</si>
  <si>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</si>
  <si>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</si>
  <si>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</si>
  <si>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</si>
  <si>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</si>
  <si>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</si>
  <si>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</si>
  <si>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</si>
  <si>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</si>
  <si>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</si>
  <si>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</si>
  <si>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</si>
  <si>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</si>
  <si>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</si>
  <si>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</si>
  <si>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</si>
  <si>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</si>
  <si>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</si>
  <si>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</si>
  <si>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</si>
  <si>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</si>
  <si>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</si>
  <si>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</si>
  <si>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</si>
  <si>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</si>
  <si>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</si>
  <si>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</si>
  <si>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</si>
  <si>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</si>
  <si>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</si>
  <si>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</si>
  <si>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</si>
  <si>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</si>
  <si>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</si>
  <si>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</si>
  <si>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</si>
  <si>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</si>
  <si>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</si>
  <si>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</si>
  <si>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</si>
  <si>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</si>
  <si>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</si>
  <si>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</si>
  <si>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</si>
  <si>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</si>
  <si>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</si>
  <si>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</si>
  <si>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</si>
  <si>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</si>
  <si>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</si>
  <si>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</si>
  <si>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</si>
  <si>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</si>
  <si>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</si>
  <si>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</si>
  <si>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</si>
  <si>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</si>
  <si>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</si>
  <si>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</si>
  <si>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</si>
  <si>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</si>
  <si>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</si>
  <si>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</si>
  <si>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</si>
  <si>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</si>
  <si>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</si>
  <si>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</si>
  <si>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</si>
  <si>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</si>
  <si>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</si>
  <si>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</si>
  <si>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</si>
  <si>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</si>
  <si>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</si>
  <si>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</si>
  <si>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</si>
  <si>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</si>
  <si>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</si>
  <si>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</si>
  <si>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</si>
  <si>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</si>
  <si>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</si>
  <si>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</si>
  <si>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</si>
  <si>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</si>
  <si>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</si>
  <si>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</si>
  <si>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</si>
  <si>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</si>
  <si>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</si>
  <si>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</si>
  <si>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</si>
  <si>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</si>
  <si>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</si>
  <si>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</si>
  <si>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</si>
  <si>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</si>
  <si>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</si>
  <si>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</si>
  <si>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</si>
  <si>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</si>
  <si>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</si>
  <si>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</si>
  <si>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</si>
  <si>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</si>
  <si>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</si>
  <si>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</si>
  <si>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</si>
  <si>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</si>
  <si>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</si>
  <si>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</si>
  <si>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</si>
  <si>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</si>
  <si>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</si>
  <si>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</si>
  <si>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</si>
  <si>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</si>
  <si>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</si>
  <si>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</si>
  <si>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</si>
  <si>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</si>
  <si>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</si>
  <si>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</si>
  <si>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</si>
  <si>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</si>
  <si>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</si>
  <si>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</si>
  <si>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</si>
  <si>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</si>
  <si>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</si>
  <si>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</si>
  <si>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</si>
  <si>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</si>
  <si>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</si>
  <si>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</si>
  <si>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</si>
  <si>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</si>
  <si>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</si>
  <si>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</si>
  <si>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</si>
  <si>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</si>
  <si>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</si>
  <si>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</si>
  <si>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</si>
  <si>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</si>
  <si>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</si>
  <si>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</si>
  <si>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</si>
  <si>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</si>
  <si>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</si>
  <si>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</si>
  <si>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</si>
  <si>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</si>
  <si>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</si>
  <si>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</si>
  <si>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</si>
  <si>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</si>
  <si>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</si>
  <si>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</si>
  <si>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</si>
  <si>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</si>
  <si>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</si>
  <si>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</si>
  <si>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</si>
  <si>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</si>
  <si>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</si>
  <si>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</si>
  <si>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</si>
  <si>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</si>
  <si>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</si>
  <si>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</si>
  <si>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</si>
  <si>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</si>
  <si>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</si>
  <si>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</si>
  <si>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</si>
  <si>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</si>
  <si>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</si>
  <si>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</si>
  <si>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</si>
  <si>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</si>
  <si>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</si>
  <si>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</si>
  <si>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</si>
  <si>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</si>
  <si>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</si>
  <si>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</si>
  <si>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</si>
  <si>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</si>
  <si>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</si>
  <si>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</si>
  <si>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</si>
  <si>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</si>
  <si>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</si>
  <si>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</si>
  <si>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</si>
  <si>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</si>
  <si>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</si>
  <si>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</si>
  <si>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</si>
  <si>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</si>
  <si>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</si>
  <si>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</si>
  <si>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</si>
  <si>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</si>
  <si>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</si>
  <si>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</si>
  <si>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</si>
  <si>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</si>
  <si>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</si>
  <si>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</si>
  <si>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</si>
  <si>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</si>
  <si>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</si>
  <si>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</si>
  <si>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</si>
  <si>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</si>
  <si>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</si>
  <si>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</si>
  <si>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</si>
  <si>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</si>
  <si>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</si>
  <si>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</si>
  <si>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</si>
  <si>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</si>
  <si>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</si>
  <si>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</si>
  <si>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</si>
  <si>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</si>
  <si>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</si>
  <si>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</si>
  <si>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</si>
  <si>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</si>
  <si>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</si>
  <si>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</si>
  <si>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</si>
  <si>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</si>
  <si>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</si>
  <si>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</si>
  <si>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</si>
  <si>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</si>
  <si>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</si>
  <si>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</si>
  <si>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</si>
  <si>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</si>
  <si>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</si>
  <si>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</si>
  <si>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</si>
  <si>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</si>
  <si>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</si>
  <si>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</si>
  <si>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</si>
  <si>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</si>
  <si>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</si>
  <si>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</si>
  <si>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</si>
  <si>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</si>
  <si>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</si>
  <si>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</si>
  <si>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</si>
  <si>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</si>
  <si>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</si>
  <si>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</si>
  <si>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</si>
  <si>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</si>
  <si>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</si>
  <si>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</si>
  <si>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</si>
  <si>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</si>
  <si>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</si>
  <si>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</si>
  <si>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</si>
  <si>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</si>
  <si>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</si>
  <si>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</si>
  <si>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</si>
  <si>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</si>
  <si>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</si>
  <si>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</si>
  <si>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</si>
  <si>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</si>
  <si>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</si>
  <si>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</si>
  <si>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</si>
  <si>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</si>
  <si>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</si>
  <si>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</si>
  <si>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</si>
  <si>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</si>
  <si>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</si>
  <si>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</si>
  <si>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</si>
  <si>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</si>
  <si>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</si>
  <si>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</si>
  <si>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</si>
  <si>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</si>
  <si>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</si>
  <si>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</si>
  <si>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</si>
  <si>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</si>
  <si>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</si>
  <si>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</si>
  <si>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</si>
  <si>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</si>
  <si>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</si>
  <si>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</si>
  <si>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</si>
  <si>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</si>
  <si>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</si>
  <si>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</si>
  <si>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</si>
  <si>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</si>
  <si>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</si>
  <si>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</si>
  <si>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</si>
  <si>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</si>
  <si>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</si>
  <si>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</si>
  <si>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</si>
  <si>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</si>
  <si>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</si>
  <si>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</si>
  <si>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</si>
  <si>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</si>
  <si>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</si>
  <si>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</si>
  <si>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</si>
  <si>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</si>
  <si>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</si>
  <si>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</si>
  <si>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</si>
  <si>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</si>
  <si>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</si>
  <si>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</si>
  <si>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</si>
  <si>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</si>
  <si>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</si>
  <si>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</si>
  <si>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</si>
  <si>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</si>
  <si>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</si>
  <si>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</si>
  <si>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</si>
  <si>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</si>
  <si>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</si>
  <si>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</si>
  <si>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</si>
  <si>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</si>
  <si>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</si>
  <si>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</si>
  <si>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</si>
  <si>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</si>
  <si>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</si>
  <si>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</si>
  <si>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</si>
  <si>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</si>
  <si>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</si>
  <si>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</si>
  <si>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</si>
  <si>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</si>
  <si>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</si>
  <si>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</si>
  <si>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</si>
  <si>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</si>
  <si>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</si>
  <si>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</si>
  <si>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</si>
  <si>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</si>
  <si>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</si>
  <si>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</si>
  <si>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</si>
  <si>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</si>
  <si>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</si>
  <si>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</si>
  <si>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</si>
  <si>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</si>
  <si>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</si>
  <si>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</si>
  <si>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</si>
  <si>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</si>
  <si>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</si>
  <si>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</si>
  <si>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</si>
  <si>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</si>
  <si>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</si>
  <si>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</si>
  <si>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</si>
  <si>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</si>
  <si>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</si>
  <si>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</si>
  <si>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</si>
  <si>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</si>
  <si>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</si>
  <si>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</si>
  <si>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</si>
  <si>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</si>
  <si>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</si>
  <si>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</si>
  <si>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</si>
  <si>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</si>
  <si>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</si>
  <si>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</si>
  <si>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</si>
  <si>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</si>
  <si>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</si>
  <si>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</si>
  <si>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</si>
  <si>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</si>
  <si>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</si>
  <si>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</si>
  <si>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</si>
  <si>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</si>
  <si>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</si>
  <si>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</si>
  <si>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</si>
  <si>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</si>
  <si>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</si>
  <si>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</si>
  <si>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</si>
  <si>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</si>
  <si>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</si>
  <si>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</si>
  <si>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</si>
  <si>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</si>
  <si>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</si>
  <si>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</si>
  <si>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</si>
  <si>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</si>
  <si>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</si>
  <si>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</si>
  <si>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</si>
  <si>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</si>
  <si>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</si>
  <si>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</si>
  <si>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</si>
  <si>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</si>
  <si>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</si>
  <si>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</si>
  <si>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</si>
  <si>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</si>
  <si>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</si>
  <si>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</si>
  <si>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</si>
  <si>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</si>
  <si>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</si>
  <si>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</si>
  <si>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</si>
  <si>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</si>
  <si>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</si>
  <si>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</si>
  <si>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</si>
  <si>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</si>
  <si>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</si>
  <si>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</si>
  <si>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</si>
  <si>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</si>
  <si>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</si>
  <si>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</si>
  <si>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</si>
  <si>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</si>
  <si>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</si>
  <si>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</si>
  <si>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</si>
  <si>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</si>
  <si>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</si>
  <si>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</si>
  <si>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</si>
  <si>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</si>
  <si>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</si>
  <si>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</si>
  <si>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</si>
  <si>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</si>
  <si>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</si>
  <si>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</si>
  <si>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</si>
  <si>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</si>
  <si>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</si>
  <si>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</si>
  <si>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</si>
  <si>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</si>
  <si>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</si>
  <si>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</si>
  <si>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</si>
  <si>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</si>
  <si>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</si>
  <si>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</si>
  <si>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</si>
  <si>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</si>
  <si>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</si>
  <si>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</si>
  <si>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</si>
  <si>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</si>
  <si>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</si>
  <si>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</si>
  <si>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</si>
  <si>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</si>
  <si>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</si>
  <si>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</si>
  <si>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</si>
  <si>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</si>
  <si>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</si>
  <si>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</si>
  <si>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</si>
  <si>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</si>
  <si>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</si>
  <si>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</si>
  <si>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</si>
  <si>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</si>
  <si>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</si>
  <si>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</si>
  <si>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</si>
  <si>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</si>
  <si>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</si>
  <si>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</si>
  <si>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</si>
  <si>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</si>
  <si>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</si>
  <si>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</si>
  <si>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</si>
  <si>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</si>
  <si>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</si>
  <si>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</si>
  <si>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</si>
  <si>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</si>
  <si>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</si>
  <si>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</si>
  <si>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</si>
  <si>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</si>
  <si>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</si>
  <si>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</si>
  <si>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</si>
  <si>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</si>
  <si>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</si>
  <si>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</si>
  <si>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</si>
  <si>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</si>
  <si>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</si>
  <si>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</si>
  <si>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</si>
  <si>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</si>
  <si>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</si>
  <si>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</si>
  <si>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</si>
  <si>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</si>
  <si>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</si>
  <si>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</si>
  <si>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</si>
  <si>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</si>
  <si>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</si>
  <si>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</si>
  <si>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</si>
  <si>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</si>
  <si>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</si>
  <si>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</si>
  <si>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</si>
  <si>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</si>
  <si>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</si>
  <si>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</si>
  <si>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</si>
  <si>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</si>
  <si>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</si>
  <si>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</si>
  <si>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</si>
  <si>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</si>
  <si>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</si>
  <si>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</si>
  <si>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</si>
  <si>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</si>
  <si>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</si>
  <si>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</si>
  <si>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</si>
  <si>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</si>
  <si>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</si>
  <si>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</si>
  <si>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</si>
  <si>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</si>
  <si>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</si>
  <si>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</si>
  <si>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</si>
  <si>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</si>
  <si>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</si>
  <si>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</si>
  <si>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</si>
  <si>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</si>
  <si>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</si>
  <si>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</si>
  <si>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</si>
  <si>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</si>
  <si>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</si>
  <si>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</si>
  <si>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</si>
  <si>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</si>
  <si>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</si>
  <si>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</si>
  <si>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</si>
  <si>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</si>
  <si>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</si>
  <si>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</si>
  <si>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</si>
  <si>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</si>
  <si>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</si>
  <si>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</si>
  <si>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</si>
  <si>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</si>
  <si>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</si>
  <si>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</si>
  <si>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</si>
  <si>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</si>
  <si>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</si>
  <si>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</si>
  <si>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</si>
  <si>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</si>
  <si>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</si>
  <si>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</si>
  <si>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</si>
  <si>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</si>
  <si>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</si>
  <si>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</si>
  <si>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</si>
  <si>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</si>
  <si>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</si>
  <si>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</si>
  <si>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</si>
  <si>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</si>
  <si>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</si>
  <si>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</si>
  <si>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</si>
  <si>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</si>
  <si>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</si>
  <si>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</si>
  <si>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</si>
  <si>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</si>
  <si>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</si>
  <si>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</si>
  <si>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</si>
  <si>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</si>
  <si>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</si>
  <si>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</si>
  <si>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</si>
  <si>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</si>
  <si>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</si>
  <si>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</si>
  <si>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</si>
  <si>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</si>
  <si>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</si>
  <si>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</si>
  <si>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</si>
  <si>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</si>
  <si>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</si>
  <si>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</si>
  <si>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</si>
  <si>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</si>
  <si>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</si>
  <si>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</si>
  <si>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</si>
  <si>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</si>
  <si>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</si>
  <si>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</si>
  <si>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</si>
  <si>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</si>
  <si>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</si>
  <si>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</si>
  <si>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</si>
  <si>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</si>
  <si>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</si>
  <si>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</si>
  <si>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</si>
  <si>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</si>
  <si>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</si>
  <si>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</si>
  <si>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</si>
  <si>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</si>
  <si>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</si>
  <si>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</si>
  <si>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</si>
  <si>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</si>
  <si>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</si>
  <si>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</si>
  <si>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</si>
  <si>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</si>
  <si>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</si>
  <si>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</si>
  <si>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</si>
  <si>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</si>
  <si>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</si>
  <si>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</si>
  <si>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</si>
  <si>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</si>
  <si>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</si>
  <si>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</si>
  <si>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</si>
  <si>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</si>
  <si>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</si>
  <si>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</si>
  <si>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</si>
  <si>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</si>
  <si>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</si>
  <si>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</si>
  <si>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</si>
  <si>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</si>
  <si>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</si>
  <si>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</si>
  <si>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</si>
  <si>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</si>
  <si>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</si>
  <si>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</si>
  <si>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</si>
  <si>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</si>
  <si>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</si>
  <si>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</si>
  <si>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</si>
  <si>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</si>
  <si>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</si>
  <si>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</si>
  <si>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</si>
  <si>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</si>
  <si>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</si>
  <si>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</si>
  <si>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</si>
  <si>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</si>
  <si>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</si>
  <si>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</si>
  <si>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</si>
  <si>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</si>
  <si>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</si>
  <si>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</si>
  <si>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</si>
  <si>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</si>
  <si>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</si>
  <si>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</si>
  <si>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</si>
  <si>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</si>
  <si>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</si>
  <si>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</si>
  <si>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</si>
  <si>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</si>
  <si>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</si>
  <si>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</si>
  <si>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</si>
  <si>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</si>
  <si>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</si>
  <si>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</si>
  <si>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</si>
  <si>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</si>
  <si>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</si>
  <si>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</si>
  <si>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</si>
  <si>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</si>
  <si>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</si>
  <si>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</si>
  <si>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</si>
  <si>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</si>
  <si>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</si>
  <si>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</si>
  <si>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</si>
  <si>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</si>
  <si>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</si>
  <si>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</si>
  <si>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</si>
  <si>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</si>
  <si>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</si>
  <si>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</si>
  <si>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</si>
  <si>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</si>
  <si>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</si>
  <si>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</si>
  <si>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</si>
  <si>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</si>
  <si>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</si>
  <si>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</si>
  <si>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</si>
  <si>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</si>
  <si>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</si>
  <si>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</si>
  <si>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</si>
  <si>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</si>
  <si>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</si>
  <si>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</si>
  <si>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</si>
  <si>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</si>
  <si>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</si>
  <si>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</si>
  <si>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</si>
  <si>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</si>
  <si>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</si>
  <si>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</si>
  <si>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</si>
  <si>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</si>
  <si>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</si>
  <si>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</si>
  <si>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</si>
  <si>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</si>
  <si>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</si>
  <si>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</si>
  <si>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</si>
  <si>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</si>
  <si>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</si>
  <si>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</si>
  <si>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</si>
  <si>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</si>
  <si>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</si>
  <si>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</si>
  <si>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</si>
  <si>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</si>
  <si>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</si>
  <si>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</si>
  <si>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</si>
  <si>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</si>
  <si>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</si>
  <si>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</si>
  <si>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</si>
  <si>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</si>
  <si>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</si>
  <si>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</si>
  <si>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</si>
  <si>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</si>
  <si>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</si>
  <si>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</si>
  <si>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</si>
  <si>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</si>
  <si>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</si>
  <si>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</si>
  <si>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</si>
  <si>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</si>
  <si>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</si>
  <si>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</si>
  <si>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</si>
  <si>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</si>
  <si>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</si>
  <si>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</si>
  <si>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</si>
  <si>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</si>
  <si>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</si>
  <si>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</si>
  <si>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</si>
  <si>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</si>
  <si>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</si>
  <si>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</si>
  <si>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</si>
  <si>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</si>
  <si>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</si>
  <si>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</si>
  <si>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</si>
  <si>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</si>
  <si>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</si>
  <si>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</si>
  <si>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</si>
  <si>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</si>
  <si>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</si>
  <si>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</si>
  <si>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</si>
  <si>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</si>
  <si>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</si>
  <si>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</si>
  <si>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</si>
  <si>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</si>
  <si>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</si>
  <si>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</si>
  <si>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</si>
  <si>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</si>
  <si>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</si>
  <si>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</si>
  <si>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</si>
  <si>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</si>
  <si>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</si>
  <si>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</si>
  <si>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</si>
  <si>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</si>
  <si>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</si>
  <si>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</si>
  <si>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</si>
  <si>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</si>
  <si>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</si>
  <si>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</si>
  <si>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</si>
  <si>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</si>
  <si>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</si>
  <si>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</si>
  <si>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</si>
  <si>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</si>
  <si>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</si>
  <si>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</si>
  <si>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</si>
  <si>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</si>
  <si>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</si>
  <si>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</si>
  <si>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</si>
  <si>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</si>
  <si>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</si>
  <si>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</si>
  <si>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</si>
  <si>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</si>
  <si>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</si>
  <si>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</si>
  <si>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</si>
  <si>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</si>
  <si>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</si>
  <si>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</si>
  <si>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</si>
  <si>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</si>
  <si>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</si>
  <si>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</si>
  <si>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</si>
  <si>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</si>
  <si>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</si>
  <si>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</si>
  <si>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</si>
  <si>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</si>
  <si>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</si>
  <si>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</si>
  <si>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</si>
  <si>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</si>
  <si>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</si>
  <si>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</si>
  <si>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</si>
  <si>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</si>
  <si>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</si>
  <si>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</si>
  <si>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</si>
  <si>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</si>
  <si>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</si>
  <si>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</si>
  <si>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</si>
  <si>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</si>
  <si>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</si>
  <si>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</si>
  <si>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</si>
  <si>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</si>
  <si>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</si>
  <si>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</si>
  <si>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</si>
  <si>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</si>
  <si>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</si>
  <si>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</si>
  <si>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</si>
  <si>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</si>
  <si>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</si>
  <si>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</si>
  <si>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</si>
  <si>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</si>
  <si>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</si>
  <si>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</si>
  <si>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</si>
  <si>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</si>
  <si>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</si>
  <si>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</si>
  <si>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</si>
  <si>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</si>
  <si>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</si>
  <si>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</si>
  <si>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</si>
  <si>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</si>
  <si>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</si>
  <si>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</si>
  <si>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</si>
  <si>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</si>
  <si>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</si>
  <si>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</si>
  <si>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</si>
  <si>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</si>
  <si>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</si>
  <si>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</si>
  <si>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</si>
  <si>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</si>
  <si>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</si>
  <si>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</si>
  <si>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</si>
  <si>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</si>
  <si>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</si>
  <si>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</si>
  <si>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</si>
  <si>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</si>
  <si>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</si>
  <si>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</si>
  <si>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</si>
  <si>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</si>
  <si>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</si>
  <si>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</si>
  <si>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</si>
  <si>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</si>
  <si>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</si>
  <si>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</si>
  <si>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</si>
  <si>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</si>
  <si>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</si>
  <si>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</si>
  <si>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</si>
  <si>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</si>
  <si>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</si>
  <si>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</si>
  <si>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</si>
  <si>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</si>
  <si>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</si>
  <si>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</si>
  <si>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</si>
  <si>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</si>
  <si>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</si>
  <si>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</si>
  <si>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</si>
  <si>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</si>
  <si>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</si>
  <si>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</si>
  <si>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</si>
  <si>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</si>
  <si>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</si>
  <si>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</si>
  <si>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</si>
  <si>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</si>
  <si>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</si>
  <si>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</si>
  <si>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</si>
  <si>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</si>
  <si>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</si>
  <si>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</si>
  <si>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</si>
  <si>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</si>
  <si>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</si>
  <si>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</si>
  <si>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</si>
  <si>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</si>
  <si>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</si>
  <si>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</si>
  <si>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</si>
  <si>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</si>
  <si>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</si>
  <si>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</si>
  <si>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</si>
  <si>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</si>
  <si>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</si>
  <si>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</si>
  <si>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</si>
  <si>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</si>
  <si>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</si>
  <si>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</si>
  <si>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</si>
  <si>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</si>
  <si>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</si>
  <si>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</si>
  <si>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</si>
  <si>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</si>
  <si>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</si>
  <si>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</si>
  <si>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</si>
  <si>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</si>
  <si>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</si>
  <si>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</si>
  <si>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</si>
  <si>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</si>
  <si>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</si>
  <si>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</si>
  <si>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</si>
  <si>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</si>
  <si>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</si>
  <si>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</si>
  <si>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</si>
  <si>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</si>
  <si>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</si>
  <si>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</si>
  <si>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</si>
  <si>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</si>
  <si>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</si>
  <si>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</si>
  <si>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</si>
  <si>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</si>
  <si>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</si>
  <si>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</si>
  <si>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</si>
  <si>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</si>
  <si>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</si>
  <si>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</si>
  <si>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</si>
  <si>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</si>
  <si>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</si>
  <si>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</si>
  <si>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</si>
  <si>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</si>
  <si>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</si>
  <si>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</si>
  <si>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</si>
  <si>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</si>
  <si>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</si>
  <si>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</si>
  <si>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</si>
  <si>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</si>
  <si>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</si>
  <si>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</si>
  <si>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</si>
  <si>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</si>
  <si>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</si>
  <si>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</si>
  <si>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</si>
  <si>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</si>
  <si>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</si>
  <si>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</si>
  <si>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</si>
  <si>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</si>
  <si>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</si>
  <si>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</si>
  <si>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</si>
  <si>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</si>
  <si>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</si>
  <si>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</si>
  <si>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</si>
  <si>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</si>
  <si>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</si>
  <si>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</si>
  <si>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</si>
  <si>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</si>
  <si>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</si>
  <si>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</si>
  <si>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</si>
  <si>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</si>
  <si>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</si>
  <si>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</si>
  <si>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</si>
  <si>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</si>
  <si>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</si>
  <si>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</si>
  <si>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</si>
  <si>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</si>
  <si>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</si>
  <si>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</si>
  <si>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</si>
  <si>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</si>
  <si>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</si>
  <si>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</si>
  <si>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</si>
  <si>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</si>
  <si>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</si>
  <si>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</si>
  <si>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</si>
  <si>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</si>
  <si>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</si>
  <si>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</si>
  <si>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</si>
  <si>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</si>
  <si>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</si>
  <si>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</si>
  <si>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</si>
  <si>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</si>
  <si>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</si>
  <si>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</si>
  <si>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</si>
  <si>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</si>
  <si>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</si>
  <si>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</si>
  <si>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</si>
  <si>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</si>
  <si>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</si>
  <si>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</si>
  <si>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</si>
  <si>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</si>
  <si>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</si>
  <si>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</si>
  <si>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</si>
  <si>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</si>
  <si>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</si>
  <si>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</si>
  <si>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</si>
  <si>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</si>
  <si>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</si>
  <si>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</si>
  <si>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</si>
  <si>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</si>
  <si>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</si>
  <si>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</si>
  <si>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</si>
  <si>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</si>
  <si>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</si>
  <si>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</si>
  <si>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</si>
  <si>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</si>
  <si>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</si>
  <si>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</si>
  <si>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</si>
  <si>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</si>
  <si>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</si>
  <si>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</si>
  <si>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</si>
  <si>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</si>
  <si>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</si>
  <si>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</si>
  <si>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</si>
  <si>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</si>
  <si>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</si>
  <si>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</si>
  <si>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</si>
  <si>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</si>
  <si>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</si>
  <si>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</si>
  <si>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</si>
  <si>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</si>
  <si>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</si>
  <si>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</si>
  <si>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</si>
  <si>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</si>
  <si>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</si>
  <si>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</si>
  <si>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</si>
  <si>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</si>
  <si>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</si>
  <si>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</si>
  <si>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</si>
  <si>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</si>
  <si>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</si>
  <si>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</si>
  <si>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</si>
  <si>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</si>
  <si>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</si>
  <si>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</si>
  <si>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</si>
  <si>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</si>
  <si>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</si>
  <si>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</si>
  <si>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</si>
  <si>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</si>
  <si>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</si>
  <si>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</si>
  <si>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</si>
  <si>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</si>
  <si>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</si>
  <si>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</si>
  <si>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</si>
  <si>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</si>
  <si>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</si>
  <si>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</si>
  <si>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</si>
  <si>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</si>
  <si>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</si>
  <si>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</si>
  <si>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</si>
  <si>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</si>
  <si>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</si>
  <si>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</si>
  <si>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</si>
  <si>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</si>
  <si>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</si>
  <si>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</si>
  <si>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</si>
  <si>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</si>
  <si>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</si>
  <si>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</si>
  <si>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</si>
  <si>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</si>
  <si>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</si>
  <si>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</si>
  <si>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</si>
  <si>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</si>
  <si>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</si>
  <si>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</si>
  <si>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</si>
  <si>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</si>
  <si>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</si>
  <si>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</si>
  <si>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</si>
  <si>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</si>
  <si>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</si>
  <si>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</si>
  <si>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</si>
  <si>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</si>
  <si>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</si>
  <si>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</si>
  <si>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</si>
  <si>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</si>
  <si>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</si>
  <si>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</si>
  <si>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</si>
  <si>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</si>
  <si>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</si>
  <si>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</si>
  <si>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</si>
  <si>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</si>
  <si>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</si>
  <si>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</si>
  <si>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</si>
  <si>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</si>
  <si>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</si>
  <si>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</si>
  <si>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</si>
  <si>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</si>
  <si>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</si>
  <si>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</si>
  <si>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</si>
  <si>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</si>
  <si>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</si>
  <si>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</si>
  <si>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</si>
  <si>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</si>
  <si>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</si>
  <si>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</si>
  <si>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</si>
  <si>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</si>
  <si>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</si>
  <si>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</si>
  <si>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</si>
  <si>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</si>
  <si>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</si>
  <si>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</si>
  <si>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</si>
  <si>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</si>
  <si>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</si>
  <si>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</si>
  <si>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</si>
  <si>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</si>
  <si>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</si>
  <si>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</si>
  <si>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</si>
  <si>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</si>
  <si>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</si>
  <si>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</si>
  <si>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</si>
  <si>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</si>
  <si>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</si>
  <si>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</si>
  <si>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</si>
  <si>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</si>
  <si>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</si>
  <si>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</si>
  <si>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</si>
  <si>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</si>
  <si>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</si>
  <si>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</si>
  <si>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</si>
  <si>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</si>
  <si>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</si>
  <si>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</si>
  <si>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</si>
  <si>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</si>
  <si>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</si>
  <si>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</si>
  <si>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</si>
  <si>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</si>
  <si>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</si>
  <si>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</si>
  <si>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</si>
  <si>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</si>
  <si>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</si>
  <si>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</si>
  <si>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</si>
  <si>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</si>
  <si>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</si>
  <si>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</si>
  <si>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</si>
  <si>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</si>
  <si>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</si>
  <si>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</si>
  <si>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</si>
  <si>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</si>
  <si>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</si>
  <si>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</si>
  <si>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</si>
  <si>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</si>
  <si>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</si>
  <si>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</si>
  <si>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</si>
  <si>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</si>
  <si>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</si>
  <si>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</si>
  <si>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</si>
  <si>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</si>
  <si>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</si>
  <si>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</si>
  <si>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</si>
  <si>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</si>
  <si>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</si>
  <si>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</si>
  <si>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</si>
  <si>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</si>
  <si>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</si>
  <si>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</si>
  <si>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</si>
  <si>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</si>
  <si>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</si>
  <si>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</si>
  <si>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</si>
  <si>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</si>
  <si>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</si>
  <si>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</si>
  <si>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</si>
  <si>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</si>
  <si>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</si>
  <si>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</si>
  <si>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</si>
  <si>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</si>
  <si>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</si>
  <si>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</si>
  <si>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</si>
  <si>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</si>
  <si>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</si>
  <si>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</si>
  <si>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</si>
  <si>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</si>
  <si>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</si>
  <si>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</si>
  <si>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</si>
  <si>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</si>
  <si>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</si>
  <si>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</si>
  <si>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</si>
  <si>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</si>
  <si>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</si>
  <si>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</si>
  <si>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</si>
  <si>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</si>
  <si>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</si>
  <si>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</si>
  <si>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</si>
  <si>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</si>
  <si>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</si>
  <si>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</si>
  <si>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</si>
  <si>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</si>
  <si>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</si>
  <si>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</si>
  <si>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</si>
  <si>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</si>
  <si>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</si>
  <si>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</si>
  <si>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</si>
  <si>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</si>
  <si>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</si>
  <si>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</si>
  <si>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</si>
  <si>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</si>
  <si>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</si>
  <si>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</si>
  <si>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</si>
  <si>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</si>
  <si>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</si>
  <si>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</si>
  <si>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</si>
  <si>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</si>
  <si>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</si>
  <si>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</si>
  <si>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</si>
  <si>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</si>
  <si>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</si>
  <si>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</si>
  <si>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</si>
  <si>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</si>
  <si>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</si>
  <si>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</si>
  <si>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</si>
  <si>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</si>
  <si>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</si>
  <si>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</si>
  <si>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</si>
  <si>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</si>
  <si>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</si>
  <si>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</si>
  <si>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</si>
  <si>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</si>
  <si>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</si>
  <si>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</si>
  <si>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</si>
  <si>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</si>
  <si>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</si>
  <si>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</si>
  <si>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</si>
  <si>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</si>
  <si>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</si>
  <si>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</si>
  <si>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</si>
  <si>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</si>
  <si>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</si>
  <si>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</si>
  <si>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</si>
  <si>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</si>
  <si>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</si>
  <si>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</si>
  <si>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</si>
  <si>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</si>
  <si>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</si>
  <si>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</si>
  <si>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</si>
  <si>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</si>
  <si>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</si>
  <si>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</si>
  <si>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</si>
  <si>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</si>
  <si>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</si>
  <si>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</si>
  <si>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</si>
  <si>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</si>
  <si>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</si>
  <si>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</si>
  <si>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</si>
  <si>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</si>
  <si>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</si>
  <si>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</si>
  <si>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</si>
  <si>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</si>
  <si>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</si>
  <si>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</si>
  <si>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</si>
  <si>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</si>
  <si>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</si>
  <si>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</si>
  <si>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</si>
  <si>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</si>
  <si>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</si>
  <si>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</si>
  <si>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</si>
  <si>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</si>
  <si>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</si>
  <si>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</si>
  <si>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</si>
  <si>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</si>
  <si>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</si>
  <si>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</si>
  <si>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</si>
  <si>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</si>
  <si>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</si>
  <si>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</si>
  <si>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</si>
  <si>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</si>
  <si>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</si>
  <si>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</si>
  <si>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</si>
  <si>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</si>
  <si>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</si>
  <si>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</si>
  <si>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</si>
  <si>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</si>
  <si>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</si>
  <si>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</si>
  <si>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</si>
  <si>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</si>
  <si>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</si>
  <si>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</si>
  <si>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</si>
  <si>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</si>
  <si>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</si>
  <si>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</si>
  <si>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</si>
  <si>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</si>
  <si>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</si>
  <si>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</si>
  <si>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</si>
  <si>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</si>
  <si>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</si>
  <si>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</si>
  <si>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</si>
  <si>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</si>
  <si>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</si>
  <si>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</si>
  <si>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</si>
  <si>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</si>
  <si>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</si>
  <si>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</si>
  <si>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</si>
  <si>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</si>
  <si>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</si>
  <si>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</si>
  <si>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</si>
  <si>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</si>
  <si>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</si>
  <si>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</si>
  <si>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</si>
  <si>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</si>
  <si>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</si>
  <si>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</si>
  <si>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</si>
  <si>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</si>
  <si>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</si>
  <si>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</si>
  <si>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</si>
  <si>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</si>
  <si>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</si>
  <si>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</si>
  <si>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</si>
  <si>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</si>
  <si>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</si>
  <si>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</si>
  <si>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</si>
  <si>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</si>
  <si>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</si>
  <si>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</si>
  <si>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</si>
  <si>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</si>
  <si>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</si>
  <si>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</si>
  <si>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</si>
  <si>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</si>
  <si>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</si>
  <si>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</si>
  <si>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</si>
  <si>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</si>
  <si>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</si>
  <si>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</si>
  <si>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</si>
  <si>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</si>
  <si>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</si>
  <si>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</si>
  <si>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</si>
  <si>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</si>
  <si>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</si>
  <si>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</si>
  <si>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</si>
  <si>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</si>
  <si>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</si>
  <si>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</si>
  <si>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</si>
  <si>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</si>
  <si>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</si>
  <si>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</si>
  <si>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</si>
  <si>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</si>
  <si>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</si>
  <si>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</si>
  <si>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</si>
  <si>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</si>
  <si>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</si>
  <si>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</si>
  <si>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</si>
  <si>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</si>
  <si>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</si>
  <si>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</si>
  <si>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</si>
  <si>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</si>
  <si>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</si>
  <si>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</si>
  <si>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</si>
  <si>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</si>
  <si>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</si>
  <si>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</si>
  <si>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</si>
  <si>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</si>
  <si>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</si>
  <si>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</si>
  <si>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</si>
  <si>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</si>
  <si>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</si>
  <si>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</si>
  <si>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</si>
  <si>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</si>
  <si>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</si>
  <si>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</si>
  <si>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</si>
  <si>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</si>
  <si>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</si>
  <si>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</si>
  <si>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</si>
  <si>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</si>
  <si>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</si>
  <si>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</si>
  <si>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</si>
  <si>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</si>
  <si>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</si>
  <si>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</si>
  <si>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</si>
  <si>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</si>
  <si>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</si>
  <si>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</si>
  <si>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</si>
  <si>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</si>
  <si>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</si>
  <si>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</si>
  <si>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</si>
  <si>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</si>
  <si>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</si>
  <si>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</si>
  <si>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</si>
  <si>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</si>
  <si>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</si>
  <si>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</si>
  <si>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</si>
  <si>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</si>
  <si>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</si>
  <si>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</si>
  <si>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</si>
  <si>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</si>
  <si>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</si>
  <si>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</si>
  <si>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</si>
  <si>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</si>
  <si>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</si>
  <si>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</si>
  <si>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</si>
  <si>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</si>
  <si>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</si>
  <si>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</si>
  <si>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</si>
  <si>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</si>
  <si>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</si>
  <si>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</si>
  <si>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</si>
  <si>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</si>
  <si>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</si>
  <si>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</si>
  <si>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</si>
  <si>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</si>
  <si>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</si>
  <si>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</si>
  <si>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</si>
  <si>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</si>
  <si>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</si>
  <si>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</si>
  <si>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</si>
  <si>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</si>
  <si>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</si>
  <si>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</si>
  <si>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</si>
  <si>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</si>
  <si>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</si>
  <si>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</si>
  <si>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</si>
  <si>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</si>
  <si>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</si>
  <si>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</si>
  <si>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</si>
  <si>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</si>
  <si>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</si>
  <si>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</si>
  <si>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</si>
  <si>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</si>
  <si>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</si>
  <si>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</si>
  <si>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</si>
  <si>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</si>
  <si>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</si>
  <si>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</si>
  <si>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</si>
  <si>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</si>
  <si>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</si>
  <si>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</si>
  <si>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</si>
  <si>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</si>
  <si>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</si>
  <si>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</si>
  <si>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</si>
  <si>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</si>
  <si>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</si>
  <si>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</si>
  <si>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</si>
  <si>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</si>
  <si>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</si>
  <si>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</si>
  <si>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</si>
  <si>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</si>
  <si>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</si>
  <si>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</si>
  <si>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</si>
  <si>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</si>
  <si>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</si>
  <si>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</si>
  <si>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</si>
  <si>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</si>
  <si>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</si>
  <si>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</si>
  <si>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</si>
  <si>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</si>
  <si>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</si>
  <si>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</si>
  <si>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</si>
  <si>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</si>
  <si>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</si>
  <si>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</si>
  <si>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</si>
  <si>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</si>
  <si>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</si>
  <si>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</si>
  <si>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</si>
  <si>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</si>
  <si>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</si>
  <si>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</si>
  <si>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</si>
  <si>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</si>
  <si>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</si>
  <si>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</si>
  <si>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</si>
  <si>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</si>
  <si>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</si>
  <si>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</si>
  <si>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</si>
  <si>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</si>
  <si>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</si>
  <si>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</si>
  <si>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</si>
  <si>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</si>
  <si>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</si>
  <si>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</si>
  <si>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</si>
  <si>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</si>
  <si>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</si>
  <si>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</si>
  <si>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</si>
  <si>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</si>
  <si>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</si>
  <si>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</si>
  <si>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</si>
  <si>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</si>
  <si>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</si>
  <si>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</si>
  <si>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</si>
  <si>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</si>
  <si>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</si>
  <si>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</si>
  <si>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</si>
  <si>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</si>
  <si>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</si>
  <si>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</si>
  <si>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</si>
  <si>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</si>
  <si>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</si>
  <si>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</si>
  <si>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</si>
  <si>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</si>
  <si>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</si>
  <si>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</si>
  <si>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</si>
  <si>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</si>
  <si>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</si>
  <si>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</si>
  <si>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</si>
  <si>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</si>
  <si>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</si>
  <si>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</si>
  <si>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</si>
  <si>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</si>
  <si>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</si>
  <si>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</si>
  <si>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</si>
  <si>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</si>
  <si>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</si>
  <si>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</si>
  <si>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</si>
  <si>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</si>
  <si>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</si>
  <si>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</si>
  <si>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</si>
  <si>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</si>
  <si>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</si>
  <si>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</si>
  <si>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</si>
  <si>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</si>
  <si>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</si>
  <si>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</si>
  <si>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</si>
  <si>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</si>
  <si>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</si>
  <si>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</si>
  <si>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</si>
  <si>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</si>
  <si>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</si>
  <si>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</si>
  <si>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</si>
  <si>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</si>
  <si>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</si>
  <si>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</si>
  <si>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</si>
  <si>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</si>
  <si>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</si>
  <si>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</si>
  <si>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</si>
  <si>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</si>
  <si>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</si>
  <si>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</si>
  <si>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</si>
  <si>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</si>
  <si>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</si>
  <si>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</si>
  <si>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</si>
  <si>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</si>
  <si>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</si>
  <si>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</si>
  <si>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</si>
  <si>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</si>
  <si>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</si>
  <si>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</si>
  <si>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</si>
  <si>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</si>
  <si>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</si>
  <si>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</si>
  <si>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</si>
  <si>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</si>
  <si>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</si>
  <si>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</si>
  <si>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</si>
  <si>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</si>
  <si>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</si>
  <si>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</si>
  <si>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</si>
  <si>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</si>
  <si>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</si>
  <si>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</si>
  <si>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</si>
  <si>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</si>
  <si>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</si>
  <si>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</si>
  <si>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</si>
  <si>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</si>
  <si>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</si>
  <si>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</si>
  <si>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</si>
  <si>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</si>
  <si>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</si>
  <si>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</si>
  <si>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</si>
  <si>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</si>
  <si>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</si>
  <si>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</si>
  <si>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</si>
  <si>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</si>
  <si>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</si>
  <si>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</si>
  <si>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</si>
  <si>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</si>
  <si>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</si>
  <si>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</si>
  <si>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</si>
  <si>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</si>
  <si>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</si>
  <si>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</si>
  <si>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</si>
  <si>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</si>
  <si>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</si>
  <si>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</si>
  <si>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</si>
  <si>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</si>
  <si>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</si>
  <si>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</si>
  <si>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</si>
  <si>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</si>
  <si>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</si>
  <si>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</si>
  <si>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</si>
  <si>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</si>
  <si>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</si>
  <si>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</si>
  <si>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</si>
  <si>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</si>
  <si>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</si>
  <si>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</si>
  <si>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</si>
  <si>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</si>
  <si>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</si>
  <si>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</si>
  <si>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</si>
  <si>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</si>
  <si>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</si>
  <si>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</si>
  <si>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</si>
  <si>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</si>
  <si>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</si>
  <si>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</si>
  <si>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</si>
  <si>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</si>
  <si>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</si>
  <si>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</si>
  <si>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</si>
  <si>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</si>
  <si>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</si>
  <si>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</si>
  <si>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</si>
  <si>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</si>
  <si>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</si>
  <si>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</si>
  <si>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</si>
  <si>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</si>
  <si>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</si>
  <si>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</si>
  <si>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</si>
  <si>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</si>
  <si>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</si>
  <si>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</si>
  <si>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</si>
  <si>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</si>
  <si>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</si>
  <si>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</si>
  <si>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</si>
  <si>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</si>
  <si>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</si>
  <si>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</si>
  <si>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</si>
  <si>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</si>
  <si>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</si>
  <si>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</si>
  <si>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</si>
  <si>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</si>
  <si>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</si>
  <si>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</si>
  <si>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</si>
  <si>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</si>
  <si>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</si>
  <si>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</si>
  <si>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</si>
  <si>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</si>
  <si>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</si>
  <si>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</si>
  <si>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</si>
  <si>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</si>
  <si>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</si>
  <si>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</si>
  <si>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</si>
  <si>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</si>
  <si>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</si>
  <si>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</si>
  <si>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</si>
  <si>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</si>
  <si>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</si>
  <si>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</si>
  <si>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</si>
  <si>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</si>
  <si>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</si>
  <si>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</si>
  <si>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</si>
  <si>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</si>
  <si>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</si>
  <si>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</si>
  <si>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</si>
  <si>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</si>
  <si>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</si>
  <si>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</si>
  <si>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</si>
  <si>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</si>
  <si>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</si>
  <si>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</si>
  <si>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</si>
  <si>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</si>
  <si>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</si>
  <si>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</si>
  <si>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</si>
  <si>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</si>
  <si>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</si>
  <si>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</si>
  <si>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</si>
  <si>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</si>
  <si>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</si>
  <si>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</si>
  <si>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</si>
  <si>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</si>
  <si>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</si>
  <si>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</si>
  <si>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</si>
  <si>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</si>
  <si>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</si>
  <si>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</si>
  <si>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</si>
  <si>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</si>
  <si>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</si>
  <si>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</si>
  <si>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</si>
  <si>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</si>
  <si>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</si>
  <si>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</si>
  <si>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</si>
  <si>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</si>
  <si>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</si>
  <si>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</si>
  <si>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</si>
  <si>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</si>
  <si>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</si>
  <si>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</si>
  <si>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</si>
  <si>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</si>
  <si>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</si>
  <si>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</si>
  <si>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</si>
  <si>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</si>
  <si>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</si>
  <si>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</si>
  <si>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</si>
  <si>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</si>
  <si>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</si>
  <si>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</si>
  <si>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</si>
  <si>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</si>
  <si>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</si>
  <si>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</si>
  <si>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</si>
  <si>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</si>
  <si>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</si>
  <si>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</si>
  <si>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</si>
  <si>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</si>
  <si>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</si>
  <si>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</si>
  <si>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</si>
  <si>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</si>
  <si>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</si>
  <si>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</si>
  <si>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</si>
  <si>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</si>
  <si>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</si>
  <si>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</si>
  <si>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</si>
  <si>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</si>
  <si>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</si>
  <si>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</si>
  <si>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</si>
  <si>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</si>
  <si>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</si>
  <si>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</si>
  <si>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</si>
  <si>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</si>
  <si>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</si>
  <si>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</si>
  <si>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</si>
  <si>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</si>
  <si>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</si>
  <si>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</si>
  <si>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</si>
  <si>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</si>
  <si>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</si>
  <si>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</si>
  <si>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</si>
  <si>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</si>
  <si>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</si>
  <si>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</si>
  <si>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</si>
  <si>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</si>
  <si>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</si>
  <si>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</si>
  <si>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</si>
  <si>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</si>
  <si>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</si>
  <si>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</si>
  <si>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</si>
  <si>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</si>
  <si>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</si>
  <si>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</si>
  <si>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</si>
  <si>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</si>
  <si>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</si>
  <si>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</si>
  <si>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</si>
  <si>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</si>
  <si>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</si>
  <si>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</si>
  <si>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</si>
  <si>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</si>
  <si>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</si>
  <si>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</si>
  <si>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</si>
  <si>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</si>
  <si>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</si>
  <si>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</si>
  <si>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</si>
  <si>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</si>
  <si>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</si>
  <si>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</si>
  <si>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</si>
  <si>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</si>
  <si>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</si>
  <si>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</si>
  <si>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</si>
  <si>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</si>
  <si>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</si>
  <si>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</si>
  <si>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</si>
  <si>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</si>
  <si>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</si>
  <si>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</si>
  <si>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</si>
  <si>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</si>
  <si>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</si>
  <si>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</si>
  <si>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</si>
  <si>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</si>
  <si>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</si>
  <si>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</si>
  <si>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</si>
  <si>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</si>
  <si>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</si>
  <si>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</si>
  <si>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</si>
  <si>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</si>
  <si>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</si>
  <si>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</si>
  <si>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</si>
  <si>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</si>
  <si>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</si>
  <si>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</si>
  <si>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</si>
  <si>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</si>
  <si>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</si>
  <si>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</si>
  <si>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</si>
  <si>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</si>
  <si>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</si>
  <si>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</si>
  <si>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</si>
  <si>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</si>
  <si>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</si>
  <si>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</si>
  <si>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</si>
  <si>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</si>
  <si>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</si>
  <si>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</si>
  <si>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</si>
  <si>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</si>
  <si>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</si>
  <si>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</si>
  <si>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</si>
  <si>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</si>
  <si>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</si>
  <si>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</si>
  <si>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</si>
  <si>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</si>
  <si>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</si>
  <si>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</si>
  <si>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</si>
  <si>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</si>
  <si>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</si>
  <si>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</si>
  <si>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</si>
  <si>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</si>
  <si>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</si>
  <si>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</si>
  <si>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</si>
  <si>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</si>
  <si>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</si>
  <si>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</si>
  <si>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</si>
  <si>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</si>
  <si>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</si>
  <si>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</si>
  <si>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</si>
  <si>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</si>
  <si>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</si>
  <si>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</si>
  <si>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</si>
  <si>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</si>
  <si>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</si>
  <si>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</si>
  <si>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</si>
  <si>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</si>
  <si>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</si>
  <si>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</si>
  <si>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</si>
  <si>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</si>
  <si>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</si>
  <si>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</si>
  <si>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</si>
  <si>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</si>
  <si>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</si>
  <si>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</si>
  <si>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</si>
  <si>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</si>
  <si>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</si>
  <si>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</si>
  <si>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</si>
  <si>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</si>
  <si>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</si>
  <si>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</si>
  <si>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</si>
  <si>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</si>
  <si>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</si>
  <si>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</si>
  <si>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</si>
  <si>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</si>
  <si>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</si>
  <si>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</si>
  <si>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</si>
  <si>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</si>
  <si>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</si>
  <si>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</si>
  <si>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</si>
  <si>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</si>
  <si>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</si>
  <si>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</si>
  <si>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</si>
  <si>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</si>
  <si>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</si>
  <si>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</si>
  <si>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</si>
  <si>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</si>
  <si>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</si>
  <si>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</si>
  <si>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</si>
  <si>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</si>
  <si>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</si>
  <si>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</si>
  <si>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</si>
  <si>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</si>
  <si>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</si>
  <si>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</si>
  <si>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</si>
  <si>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</si>
  <si>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</si>
  <si>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</si>
  <si>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</si>
  <si>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</si>
  <si>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</si>
  <si>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</si>
  <si>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</si>
  <si>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</si>
  <si>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</si>
  <si>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</si>
  <si>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</si>
  <si>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</si>
  <si>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</si>
  <si>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</si>
  <si>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</si>
  <si>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</si>
  <si>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</si>
  <si>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</si>
  <si>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</si>
  <si>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</si>
  <si>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</si>
  <si>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</si>
  <si>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</si>
  <si>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</si>
  <si>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</si>
  <si>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</si>
  <si>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</si>
  <si>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</si>
  <si>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</si>
  <si>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</si>
  <si>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</si>
  <si>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</si>
  <si>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</si>
  <si>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</si>
  <si>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</si>
  <si>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</si>
  <si>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</si>
  <si>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</si>
  <si>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</si>
  <si>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</si>
  <si>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</si>
  <si>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</si>
  <si>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</si>
  <si>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</si>
  <si>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</si>
  <si>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</si>
  <si>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</si>
  <si>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</si>
  <si>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</si>
  <si>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</si>
  <si>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</si>
  <si>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</si>
  <si>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</si>
  <si>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</si>
  <si>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</si>
  <si>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</si>
  <si>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</si>
  <si>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</si>
  <si>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</si>
  <si>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</si>
  <si>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</si>
  <si>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</si>
  <si>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</si>
  <si>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</si>
  <si>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</si>
  <si>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</si>
  <si>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</si>
  <si>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</si>
  <si>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</si>
  <si>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</si>
  <si>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</si>
  <si>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</si>
  <si>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</si>
  <si>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</si>
  <si>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</si>
  <si>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</si>
  <si>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</si>
  <si>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</si>
  <si>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</si>
  <si>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</si>
  <si>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</si>
  <si>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</si>
  <si>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</si>
  <si>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</si>
  <si>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</si>
  <si>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</si>
  <si>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</si>
  <si>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</si>
  <si>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</si>
  <si>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</si>
  <si>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</si>
  <si>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</si>
  <si>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</si>
  <si>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</si>
  <si>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</si>
  <si>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</si>
  <si>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</si>
  <si>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</si>
  <si>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</si>
  <si>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</si>
  <si>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</si>
  <si>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</si>
  <si>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</si>
  <si>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</si>
  <si>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</si>
  <si>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</si>
  <si>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</si>
  <si>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</si>
  <si>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</si>
  <si>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</si>
  <si>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</si>
  <si>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</si>
  <si>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</si>
  <si>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</si>
  <si>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</si>
  <si>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</si>
  <si>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</si>
  <si>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</si>
  <si>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</si>
  <si>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</si>
  <si>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</si>
  <si>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</si>
  <si>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</si>
  <si>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</si>
  <si>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</si>
  <si>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</si>
  <si>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</si>
  <si>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</si>
  <si>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</si>
  <si>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</si>
  <si>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</si>
  <si>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</si>
  <si>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</si>
  <si>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</si>
  <si>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</si>
  <si>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</si>
  <si>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</si>
  <si>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</si>
  <si>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</si>
  <si>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</si>
  <si>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</si>
  <si>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</si>
  <si>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</si>
  <si>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</si>
  <si>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</si>
  <si>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</si>
  <si>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</si>
  <si>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</si>
  <si>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</si>
  <si>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</si>
  <si>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</si>
  <si>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</si>
  <si>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</si>
  <si>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</si>
  <si>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</si>
  <si>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</si>
  <si>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</si>
  <si>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</si>
  <si>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</si>
  <si>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</si>
  <si>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</si>
  <si>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</si>
  <si>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</si>
  <si>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</si>
  <si>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</si>
  <si>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</si>
  <si>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</si>
  <si>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</si>
  <si>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</si>
  <si>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</si>
  <si>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</si>
  <si>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</si>
  <si>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</si>
  <si>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</si>
  <si>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</si>
  <si>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</si>
  <si>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</si>
  <si>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</si>
  <si>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</si>
  <si>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</si>
  <si>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</si>
  <si>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</si>
  <si>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</si>
  <si>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</si>
  <si>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</si>
  <si>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</si>
  <si>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</si>
  <si>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</si>
  <si>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</si>
  <si>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</si>
  <si>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</si>
  <si>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</si>
  <si>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</si>
  <si>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</si>
  <si>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</si>
  <si>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</si>
  <si>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</si>
  <si>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</si>
  <si>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</si>
  <si>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</si>
  <si>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</si>
  <si>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</si>
  <si>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</si>
  <si>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</si>
  <si>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</si>
  <si>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</si>
  <si>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</si>
  <si>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</si>
  <si>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</si>
  <si>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</si>
  <si>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</si>
  <si>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</si>
  <si>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</si>
  <si>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</si>
  <si>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</si>
  <si>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</si>
  <si>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</si>
  <si>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</si>
  <si>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</si>
  <si>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</si>
  <si>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</si>
  <si>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</si>
  <si>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</si>
  <si>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</si>
  <si>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</si>
  <si>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</si>
  <si>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</si>
  <si>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</si>
  <si>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</si>
  <si>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</si>
  <si>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</si>
  <si>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</si>
  <si>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</si>
  <si>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</si>
  <si>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</si>
  <si>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</si>
  <si>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</si>
  <si>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</si>
  <si>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</si>
  <si>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</si>
  <si>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</si>
  <si>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</si>
  <si>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</si>
  <si>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</si>
  <si>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</si>
  <si>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</si>
  <si>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</si>
  <si>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</si>
  <si>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</si>
  <si>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</si>
  <si>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</si>
  <si>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</si>
  <si>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</si>
  <si>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</si>
  <si>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</si>
  <si>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</si>
  <si>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</si>
  <si>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</si>
  <si>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</si>
  <si>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</si>
  <si>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</si>
  <si>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</si>
  <si>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</si>
  <si>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</si>
  <si>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</si>
  <si>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</si>
  <si>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</si>
  <si>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</si>
  <si>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</si>
  <si>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</si>
  <si>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</si>
  <si>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</si>
  <si>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</si>
  <si>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</si>
  <si>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</si>
  <si>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</si>
  <si>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</si>
  <si>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</si>
  <si>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</si>
  <si>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</si>
  <si>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</si>
  <si>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</si>
  <si>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</si>
  <si>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</si>
  <si>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</si>
  <si>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</si>
  <si>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</si>
  <si>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</si>
  <si>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</si>
  <si>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</si>
  <si>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</si>
  <si>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</si>
  <si>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</si>
  <si>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</si>
  <si>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</si>
  <si>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</si>
  <si>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</si>
  <si>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</si>
  <si>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</si>
  <si>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</si>
  <si>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</si>
  <si>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</si>
  <si>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</si>
  <si>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</si>
  <si>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</si>
  <si>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</si>
  <si>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</si>
  <si>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</si>
  <si>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</si>
  <si>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</si>
  <si>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</si>
  <si>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</si>
  <si>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</si>
  <si>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</si>
  <si>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</si>
  <si>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</si>
  <si>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</si>
  <si>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</si>
  <si>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</si>
  <si>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</si>
  <si>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</si>
  <si>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</si>
  <si>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</si>
  <si>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</si>
  <si>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</si>
  <si>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</si>
  <si>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</si>
  <si>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</si>
  <si>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</si>
  <si>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</si>
  <si>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</si>
  <si>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</si>
  <si>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</si>
  <si>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</si>
  <si>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</si>
  <si>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</si>
  <si>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</si>
  <si>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</si>
  <si>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</si>
  <si>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</si>
  <si>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</si>
  <si>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</si>
  <si>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</si>
  <si>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</si>
  <si>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</si>
  <si>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</si>
  <si>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</si>
  <si>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</si>
  <si>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</si>
  <si>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</si>
  <si>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</si>
  <si>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</si>
  <si>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</si>
  <si>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</si>
  <si>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</si>
  <si>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</si>
  <si>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</si>
  <si>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</si>
  <si>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</si>
  <si>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</si>
  <si>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</si>
  <si>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</si>
  <si>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</si>
  <si>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</si>
  <si>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</si>
  <si>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</si>
  <si>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</si>
  <si>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</si>
  <si>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</si>
  <si>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</si>
  <si>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</si>
  <si>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</si>
  <si>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</si>
  <si>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</si>
  <si>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</si>
  <si>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</si>
  <si>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</si>
  <si>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</si>
  <si>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</si>
  <si>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</si>
  <si>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</si>
  <si>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</si>
  <si>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</si>
  <si>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</si>
  <si>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</si>
  <si>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</si>
  <si>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</si>
  <si>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</si>
  <si>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</si>
  <si>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</si>
  <si>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</si>
  <si>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</si>
  <si>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</si>
  <si>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</si>
  <si>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</si>
  <si>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</si>
  <si>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</si>
  <si>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</si>
  <si>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</si>
  <si>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</si>
  <si>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</si>
  <si>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</si>
  <si>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</si>
  <si>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</si>
  <si>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</si>
  <si>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</si>
  <si>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</si>
  <si>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</si>
  <si>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</si>
  <si>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</si>
  <si>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</si>
  <si>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</si>
  <si>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</si>
  <si>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</si>
  <si>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</si>
  <si>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</si>
  <si>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</si>
  <si>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</si>
  <si>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</si>
  <si>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</si>
  <si>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</si>
  <si>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</si>
  <si>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</si>
  <si>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</si>
  <si>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</si>
  <si>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</si>
  <si>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</si>
  <si>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</si>
  <si>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</si>
  <si>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</si>
  <si>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</si>
  <si>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</si>
  <si>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</si>
  <si>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</si>
  <si>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</si>
  <si>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</si>
  <si>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</si>
  <si>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</si>
  <si>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</si>
  <si>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</si>
  <si>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</si>
  <si>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</si>
  <si>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</si>
  <si>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</si>
  <si>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</si>
  <si>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</si>
  <si>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</si>
  <si>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</si>
  <si>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</si>
  <si>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</si>
  <si>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</si>
  <si>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</si>
  <si>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</si>
  <si>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</si>
  <si>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</si>
  <si>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</si>
  <si>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</si>
  <si>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</si>
  <si>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</si>
  <si>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</si>
  <si>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</si>
  <si>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</si>
  <si>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</si>
  <si>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</si>
  <si>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</si>
  <si>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</si>
  <si>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</si>
  <si>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</si>
  <si>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</si>
  <si>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</si>
  <si>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</si>
  <si>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</si>
  <si>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</si>
  <si>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</si>
  <si>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</si>
  <si>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</si>
  <si>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</si>
  <si>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</si>
  <si>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</si>
  <si>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</si>
  <si>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</si>
  <si>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</si>
  <si>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</si>
  <si>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</si>
  <si>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</si>
  <si>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</si>
  <si>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</si>
  <si>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</si>
  <si>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</si>
  <si>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</si>
  <si>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</si>
  <si>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</si>
  <si>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</si>
  <si>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</si>
  <si>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</si>
  <si>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</si>
  <si>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</si>
  <si>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</si>
  <si>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</si>
  <si>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</si>
  <si>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</si>
  <si>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</si>
  <si>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</si>
  <si>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</si>
  <si>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</si>
  <si>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</si>
  <si>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</si>
  <si>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</si>
  <si>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</si>
  <si>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</si>
  <si>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</si>
  <si>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</si>
  <si>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</si>
  <si>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</si>
  <si>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</si>
  <si>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</si>
  <si>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</si>
  <si>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</si>
  <si>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</si>
  <si>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</si>
  <si>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</si>
  <si>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</si>
  <si>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</si>
  <si>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</si>
  <si>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</si>
  <si>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</si>
  <si>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</si>
  <si>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</si>
  <si>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</si>
  <si>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</si>
  <si>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</si>
  <si>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</si>
  <si>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</si>
  <si>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</si>
  <si>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</si>
  <si>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</si>
  <si>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</si>
  <si>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</si>
  <si>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</si>
  <si>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</si>
  <si>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</si>
  <si>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</si>
  <si>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</si>
  <si>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</si>
  <si>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</si>
  <si>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</si>
  <si>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</si>
  <si>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</si>
  <si>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</si>
  <si>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</si>
  <si>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</si>
  <si>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</si>
  <si>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</si>
  <si>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</si>
  <si>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</si>
  <si>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</si>
  <si>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</si>
  <si>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</si>
  <si>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</si>
  <si>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</si>
  <si>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</si>
  <si>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</si>
  <si>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</si>
  <si>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</si>
  <si>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</si>
  <si>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</si>
  <si>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</si>
  <si>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</si>
  <si>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</si>
  <si>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</si>
  <si>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</si>
  <si>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</si>
  <si>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</si>
  <si>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</si>
  <si>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</si>
  <si>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</si>
  <si>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</si>
  <si>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</si>
  <si>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</si>
  <si>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</si>
  <si>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</si>
  <si>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</si>
  <si>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</si>
  <si>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</si>
  <si>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</si>
  <si>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</si>
  <si>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</si>
  <si>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</si>
  <si>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</si>
  <si>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</si>
  <si>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</si>
  <si>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</si>
  <si>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</si>
  <si>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</si>
  <si>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</si>
  <si>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</si>
  <si>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</si>
  <si>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</si>
  <si>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</si>
  <si>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</si>
  <si>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</si>
  <si>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</si>
  <si>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</si>
  <si>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</si>
  <si>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</si>
  <si>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</si>
  <si>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</si>
  <si>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</si>
  <si>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</si>
  <si>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</si>
  <si>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</si>
  <si>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</si>
  <si>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</si>
  <si>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</si>
  <si>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</si>
  <si>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</si>
  <si>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</si>
  <si>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</si>
  <si>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</si>
  <si>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</si>
  <si>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</si>
  <si>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</si>
  <si>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</si>
  <si>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</si>
  <si>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</si>
  <si>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</si>
  <si>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</si>
  <si>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</si>
  <si>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</si>
  <si>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</si>
  <si>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</si>
  <si>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</si>
  <si>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</si>
  <si>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</si>
  <si>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</si>
  <si>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</si>
  <si>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</si>
  <si>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</si>
  <si>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</si>
  <si>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</si>
  <si>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</si>
  <si>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</si>
  <si>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</si>
  <si>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</si>
  <si>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</si>
  <si>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</si>
  <si>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</si>
  <si>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</si>
  <si>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</si>
  <si>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</si>
  <si>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</si>
  <si>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</si>
  <si>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</si>
  <si>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</si>
  <si>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</si>
  <si>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</si>
  <si>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</si>
  <si>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</si>
  <si>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</si>
  <si>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</si>
  <si>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</si>
  <si>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</si>
  <si>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</si>
  <si>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</si>
  <si>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</si>
  <si>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</si>
  <si>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</si>
  <si>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</si>
  <si>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</si>
  <si>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</si>
  <si>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</si>
  <si>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</si>
  <si>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</si>
  <si>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</si>
  <si>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</si>
  <si>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</si>
  <si>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</si>
  <si>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</si>
  <si>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</si>
  <si>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</si>
  <si>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</si>
  <si>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</si>
  <si>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</si>
  <si>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</si>
  <si>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</si>
  <si>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</si>
  <si>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</si>
  <si>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</si>
  <si>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</si>
  <si>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</si>
  <si>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</si>
  <si>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</si>
  <si>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</si>
  <si>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</si>
  <si>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</si>
  <si>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</si>
  <si>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</si>
  <si>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</si>
  <si>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</si>
  <si>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</si>
  <si>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</si>
  <si>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</si>
  <si>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</si>
  <si>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</si>
  <si>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</si>
  <si>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</si>
  <si>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</si>
  <si>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</si>
  <si>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</si>
  <si>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</si>
  <si>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</si>
  <si>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</si>
  <si>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</si>
  <si>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</si>
  <si>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</si>
  <si>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</si>
  <si>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</si>
  <si>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</si>
  <si>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</si>
  <si>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</si>
  <si>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</si>
  <si>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</si>
  <si>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</si>
  <si>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</si>
  <si>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</si>
  <si>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</si>
  <si>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</si>
  <si>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</si>
  <si>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</si>
  <si>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</si>
  <si>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</si>
  <si>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</si>
  <si>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</si>
  <si>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</si>
  <si>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</si>
  <si>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</si>
  <si>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</si>
  <si>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</si>
  <si>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</si>
  <si>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</si>
  <si>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</si>
  <si>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</si>
  <si>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</si>
  <si>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</si>
  <si>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</si>
  <si>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</si>
  <si>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</si>
  <si>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</si>
  <si>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</si>
  <si>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</si>
  <si>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</si>
  <si>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</si>
  <si>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</si>
  <si>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</si>
  <si>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</si>
  <si>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</si>
  <si>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</si>
  <si>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</si>
  <si>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</si>
  <si>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</si>
  <si>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</si>
  <si>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</si>
  <si>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</si>
  <si>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</si>
  <si>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</si>
  <si>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</si>
  <si>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</si>
  <si>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</si>
  <si>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</si>
  <si>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</si>
  <si>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</si>
  <si>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</si>
  <si>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</si>
  <si>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</si>
  <si>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</si>
  <si>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</si>
  <si>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</si>
  <si>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</si>
  <si>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</si>
  <si>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</si>
  <si>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</si>
  <si>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</si>
  <si>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</si>
  <si>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</si>
  <si>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</si>
  <si>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</si>
  <si>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</si>
  <si>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</si>
  <si>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</si>
  <si>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</si>
  <si>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</si>
  <si>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</si>
  <si>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</si>
  <si>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</si>
  <si>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</si>
  <si>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</si>
  <si>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</si>
  <si>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</si>
  <si>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</si>
  <si>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</si>
  <si>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</si>
  <si>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</si>
  <si>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</si>
  <si>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</si>
  <si>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</si>
  <si>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</si>
  <si>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</si>
  <si>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</si>
  <si>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</si>
  <si>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</si>
  <si>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</si>
  <si>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</si>
  <si>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</si>
  <si>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</si>
  <si>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</si>
  <si>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</si>
  <si>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</si>
  <si>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</si>
  <si>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</si>
  <si>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</si>
  <si>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</si>
  <si>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</si>
  <si>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</si>
  <si>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</si>
  <si>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</si>
  <si>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</si>
  <si>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</si>
  <si>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</si>
  <si>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</si>
  <si>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</si>
  <si>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</si>
  <si>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</si>
  <si>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</si>
  <si>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</si>
  <si>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</si>
  <si>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</si>
  <si>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</si>
  <si>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</si>
  <si>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</si>
  <si>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</si>
  <si>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</si>
  <si>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</si>
  <si>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</si>
  <si>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</si>
  <si>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</si>
  <si>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</si>
  <si>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</si>
  <si>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</si>
  <si>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</si>
  <si>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</si>
  <si>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</si>
  <si>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</si>
  <si>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</si>
  <si>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</si>
  <si>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</si>
  <si>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</si>
  <si>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</si>
  <si>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</si>
  <si>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</si>
  <si>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</si>
  <si>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</si>
  <si>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</si>
  <si>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</si>
  <si>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</si>
  <si>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</si>
  <si>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</si>
  <si>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</si>
  <si>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</si>
  <si>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</si>
  <si>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</si>
  <si>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</si>
  <si>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</si>
  <si>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</si>
  <si>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</si>
  <si>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</si>
  <si>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</si>
  <si>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</si>
  <si>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</si>
  <si>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</si>
  <si>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</si>
  <si>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</si>
  <si>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</si>
  <si>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</si>
  <si>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</si>
  <si>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</si>
  <si>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</si>
  <si>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</si>
  <si>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</si>
  <si>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</si>
  <si>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</si>
  <si>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</si>
  <si>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</si>
  <si>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</si>
  <si>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</si>
  <si>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</si>
  <si>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</si>
  <si>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</si>
  <si>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</si>
  <si>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</si>
  <si>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</si>
  <si>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</si>
  <si>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</si>
  <si>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</si>
  <si>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</si>
  <si>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</si>
  <si>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</si>
  <si>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</si>
  <si>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</si>
  <si>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</si>
  <si>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</si>
  <si>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</si>
  <si>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</si>
  <si>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</si>
  <si>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</si>
  <si>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</si>
  <si>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</si>
  <si>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</si>
  <si>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</si>
  <si>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</si>
  <si>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</si>
  <si>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</si>
  <si>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</si>
  <si>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</si>
  <si>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</si>
  <si>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</si>
  <si>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</si>
  <si>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</si>
  <si>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</si>
  <si>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</si>
  <si>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</si>
  <si>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</si>
  <si>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</si>
  <si>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</si>
  <si>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</si>
  <si>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</si>
  <si>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</si>
  <si>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</si>
  <si>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</si>
  <si>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</si>
  <si>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</si>
  <si>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</si>
  <si>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</si>
  <si>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</si>
  <si>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</si>
  <si>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</si>
  <si>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</si>
  <si>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</si>
  <si>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</si>
  <si>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</si>
  <si>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</si>
  <si>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</si>
  <si>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</si>
  <si>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</si>
  <si>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</si>
  <si>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</si>
  <si>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</si>
  <si>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</si>
  <si>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</si>
  <si>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</si>
  <si>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</si>
  <si>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</si>
  <si>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</si>
  <si>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</si>
  <si>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</si>
  <si>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</si>
  <si>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</si>
  <si>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</si>
  <si>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</si>
  <si>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</si>
  <si>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</si>
  <si>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</si>
  <si>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</si>
  <si>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</si>
  <si>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</si>
  <si>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</si>
  <si>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</si>
  <si>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</si>
  <si>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</si>
  <si>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</si>
  <si>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</si>
  <si>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</si>
  <si>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</si>
  <si>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</si>
  <si>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</si>
  <si>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</si>
  <si>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</si>
  <si>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</si>
  <si>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</si>
  <si>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</si>
  <si>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</si>
  <si>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</si>
  <si>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</si>
  <si>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</si>
  <si>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</si>
  <si>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</si>
  <si>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</si>
  <si>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</si>
  <si>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</si>
  <si>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</si>
  <si>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</si>
  <si>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</si>
  <si>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</si>
  <si>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</si>
  <si>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</si>
  <si>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</si>
  <si>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</si>
  <si>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</si>
  <si>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</si>
  <si>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</si>
  <si>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</si>
  <si>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</si>
  <si>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</si>
  <si>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</si>
  <si>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</si>
  <si>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</si>
  <si>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</si>
  <si>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</si>
  <si>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</si>
  <si>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</si>
  <si>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</si>
  <si>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</si>
  <si>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</si>
  <si>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</si>
  <si>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</si>
  <si>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</si>
  <si>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</si>
  <si>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</si>
  <si>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</si>
  <si>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</si>
  <si>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</si>
  <si>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</si>
  <si>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</si>
  <si>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</si>
  <si>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</si>
  <si>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</si>
  <si>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</si>
  <si>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</si>
  <si>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</si>
  <si>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</si>
  <si>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</si>
  <si>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</si>
  <si>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</si>
  <si>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</si>
  <si>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</si>
  <si>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</si>
  <si>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</si>
  <si>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</si>
  <si>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</si>
  <si>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</si>
  <si>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</si>
  <si>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</si>
  <si>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</si>
  <si>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</si>
  <si>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</si>
  <si>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</si>
  <si>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</si>
  <si>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</si>
  <si>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</si>
  <si>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</si>
  <si>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</si>
  <si>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</si>
  <si>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</si>
  <si>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</si>
  <si>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</si>
  <si>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</si>
  <si>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</si>
  <si>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</si>
  <si>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</si>
  <si>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</si>
  <si>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</si>
  <si>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</si>
  <si>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</si>
  <si>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</si>
  <si>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</si>
  <si>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</si>
  <si>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</si>
  <si>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</si>
  <si>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</si>
  <si>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</si>
  <si>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</si>
  <si>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</si>
  <si>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</si>
  <si>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</si>
  <si>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</si>
  <si>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</si>
  <si>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</si>
  <si>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</si>
  <si>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</si>
  <si>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</si>
  <si>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</si>
  <si>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</si>
  <si>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</si>
  <si>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</si>
  <si>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</si>
  <si>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</si>
  <si>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</si>
  <si>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</si>
  <si>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</si>
  <si>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</si>
  <si>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</si>
  <si>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</si>
  <si>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</si>
  <si>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</si>
  <si>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</si>
  <si>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</si>
  <si>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</si>
  <si>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</si>
  <si>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</si>
  <si>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</si>
  <si>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</si>
  <si>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</si>
  <si>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</si>
  <si>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</si>
  <si>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</si>
  <si>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</si>
  <si>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</si>
  <si>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</si>
  <si>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</si>
  <si>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</si>
  <si>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</si>
  <si>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</si>
  <si>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</si>
  <si>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</si>
  <si>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</si>
  <si>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</si>
  <si>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</si>
  <si>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</si>
  <si>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</si>
  <si>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</si>
  <si>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</si>
  <si>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</si>
  <si>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</si>
  <si>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</si>
  <si>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</si>
  <si>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</si>
  <si>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</si>
  <si>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</si>
  <si>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</si>
  <si>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</si>
  <si>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</si>
  <si>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</si>
  <si>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</si>
  <si>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</si>
  <si>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</si>
  <si>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</si>
  <si>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</si>
  <si>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</si>
  <si>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</si>
  <si>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</si>
  <si>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</si>
  <si>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</si>
  <si>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</si>
  <si>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</si>
  <si>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</si>
  <si>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</si>
  <si>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</si>
  <si>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</si>
  <si>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</si>
  <si>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</si>
  <si>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</si>
  <si>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</si>
  <si>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</si>
  <si>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</si>
  <si>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</si>
  <si>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</si>
  <si>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</si>
  <si>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</si>
  <si>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</si>
  <si>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</si>
  <si>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</si>
  <si>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</si>
  <si>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</si>
  <si>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</si>
  <si>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</si>
  <si>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</si>
  <si>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</si>
  <si>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</si>
  <si>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</si>
  <si>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</si>
  <si>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</si>
  <si>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</si>
  <si>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</si>
  <si>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</si>
  <si>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</si>
  <si>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</si>
  <si>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</si>
  <si>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</si>
  <si>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</si>
  <si>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</si>
  <si>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</si>
  <si>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</si>
  <si>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</si>
  <si>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</si>
  <si>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</si>
  <si>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</si>
  <si>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</si>
  <si>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</si>
  <si>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</si>
  <si>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</si>
  <si>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</si>
  <si>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</si>
  <si>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</si>
  <si>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</si>
  <si>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</si>
  <si>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</si>
  <si>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</si>
  <si>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</si>
  <si>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</si>
  <si>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</si>
  <si>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</si>
  <si>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</si>
  <si>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</si>
  <si>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</si>
  <si>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</si>
  <si>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</si>
  <si>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</si>
  <si>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</si>
  <si>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</si>
  <si>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</si>
  <si>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</si>
  <si>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</si>
  <si>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</si>
  <si>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</si>
  <si>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</si>
  <si>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</si>
  <si>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</si>
  <si>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</si>
  <si>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</si>
  <si>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</si>
  <si>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</si>
  <si>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</si>
  <si>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</si>
  <si>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</si>
  <si>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</si>
  <si>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</si>
  <si>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</si>
  <si>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</si>
  <si>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</si>
  <si>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</si>
  <si>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</si>
  <si>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</si>
  <si>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</si>
  <si>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</si>
  <si>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</si>
  <si>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</si>
  <si>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</si>
  <si>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</si>
  <si>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</si>
  <si>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</si>
  <si>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</si>
  <si>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</si>
  <si>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</si>
  <si>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</si>
  <si>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</si>
  <si>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</si>
  <si>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</si>
  <si>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</si>
  <si>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</si>
  <si>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</si>
  <si>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</si>
  <si>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</si>
  <si>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</si>
  <si>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</si>
  <si>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</si>
  <si>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</si>
  <si>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</si>
  <si>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</si>
  <si>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</si>
  <si>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</si>
  <si>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</si>
  <si>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</si>
  <si>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</si>
  <si>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</si>
  <si>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</si>
  <si>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</si>
  <si>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</si>
  <si>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</si>
  <si>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</si>
  <si>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</si>
  <si>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</si>
  <si>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</si>
  <si>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</si>
  <si>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</si>
  <si>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</si>
  <si>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</si>
  <si>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</si>
  <si>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</si>
  <si>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</si>
  <si>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</si>
  <si>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</si>
  <si>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</si>
  <si>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</si>
  <si>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</si>
  <si>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</si>
  <si>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</si>
  <si>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</si>
  <si>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</si>
  <si>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</si>
  <si>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</si>
  <si>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</si>
  <si>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</si>
  <si>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</si>
  <si>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</si>
  <si>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</si>
  <si>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</si>
  <si>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</si>
  <si>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</si>
  <si>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</si>
  <si>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</si>
  <si>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</si>
  <si>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</si>
  <si>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</si>
  <si>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</si>
  <si>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</si>
  <si>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</si>
  <si>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</si>
  <si>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</si>
  <si>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</si>
  <si>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</si>
  <si>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</si>
  <si>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</si>
  <si>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</si>
  <si>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</si>
  <si>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</si>
  <si>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</si>
  <si>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</si>
  <si>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</si>
  <si>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</si>
  <si>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</si>
  <si>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</si>
  <si>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</si>
  <si>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</si>
  <si>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</si>
  <si>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</si>
  <si>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</si>
  <si>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</si>
  <si>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</si>
  <si>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</si>
  <si>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</si>
  <si>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</si>
  <si>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</si>
  <si>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</si>
  <si>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</si>
  <si>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</si>
  <si>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</si>
  <si>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</si>
  <si>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</si>
  <si>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</si>
  <si>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</si>
  <si>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</si>
  <si>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</si>
  <si>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</si>
  <si>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</si>
  <si>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</si>
  <si>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</si>
  <si>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</si>
  <si>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</si>
  <si>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</si>
  <si>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</si>
  <si>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</si>
  <si>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</si>
  <si>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</si>
  <si>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</si>
  <si>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</si>
  <si>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</si>
  <si>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</si>
  <si>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</si>
  <si>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</si>
  <si>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</si>
  <si>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</si>
  <si>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</si>
  <si>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</si>
  <si>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</si>
  <si>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</si>
  <si>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</si>
  <si>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</si>
  <si>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</si>
  <si>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</si>
  <si>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</si>
  <si>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</si>
  <si>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</si>
  <si>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</si>
  <si>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</si>
  <si>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</si>
  <si>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</si>
  <si>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</si>
  <si>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</si>
  <si>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</si>
  <si>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</si>
  <si>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</si>
  <si>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</si>
  <si>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</si>
  <si>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</si>
  <si>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</si>
  <si>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</si>
  <si>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</si>
  <si>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</si>
  <si>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</si>
  <si>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</si>
  <si>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</si>
  <si>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</si>
  <si>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</si>
  <si>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</si>
  <si>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</si>
  <si>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</si>
  <si>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</si>
  <si>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</si>
  <si>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</si>
  <si>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</si>
  <si>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</si>
  <si>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</si>
  <si>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</si>
  <si>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</si>
  <si>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</si>
  <si>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</si>
  <si>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</si>
  <si>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</si>
  <si>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</si>
  <si>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</si>
  <si>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</si>
  <si>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</si>
  <si>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</si>
  <si>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</si>
  <si>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</si>
  <si>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</si>
  <si>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</si>
  <si>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</si>
  <si>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</si>
  <si>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</si>
  <si>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</si>
  <si>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</si>
  <si>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</si>
  <si>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</si>
  <si>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</si>
  <si>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</si>
  <si>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</si>
  <si>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</si>
  <si>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</si>
  <si>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</si>
  <si>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</si>
  <si>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</si>
  <si>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</si>
  <si>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</si>
  <si>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</si>
  <si>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</si>
  <si>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</si>
  <si>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</si>
  <si>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</si>
  <si>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</si>
  <si>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</si>
  <si>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</si>
  <si>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</si>
  <si>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</si>
  <si>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</si>
  <si>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</si>
  <si>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</si>
  <si>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</si>
  <si>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</si>
  <si>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</si>
  <si>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</si>
  <si>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</si>
  <si>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</si>
  <si>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</si>
  <si>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</si>
  <si>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</si>
  <si>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</si>
  <si>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</si>
  <si>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</si>
  <si>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</si>
  <si>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</si>
  <si>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</si>
  <si>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</si>
  <si>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</si>
  <si>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</si>
  <si>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</si>
  <si>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</si>
  <si>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</si>
  <si>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</si>
  <si>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</si>
  <si>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</si>
  <si>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</si>
  <si>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</si>
  <si>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</si>
  <si>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</si>
  <si>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</si>
  <si>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</si>
  <si>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</si>
  <si>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</si>
  <si>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</si>
  <si>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</si>
  <si>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</si>
  <si>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</si>
  <si>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</si>
  <si>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</si>
  <si>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</si>
  <si>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</si>
  <si>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</si>
  <si>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</si>
  <si>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</si>
  <si>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</si>
  <si>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</si>
  <si>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</si>
  <si>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</si>
  <si>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</si>
  <si>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</si>
  <si>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</si>
  <si>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</si>
  <si>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</si>
  <si>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</si>
  <si>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</si>
  <si>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</si>
  <si>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</si>
  <si>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</si>
  <si>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</si>
  <si>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</si>
  <si>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</si>
  <si>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</si>
  <si>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</si>
  <si>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</si>
  <si>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</si>
  <si>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</si>
  <si>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</si>
  <si>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</si>
  <si>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</si>
  <si>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</si>
  <si>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</si>
  <si>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</si>
  <si>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</si>
  <si>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</si>
  <si>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</si>
  <si>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</si>
  <si>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</si>
  <si>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</si>
  <si>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</si>
  <si>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</si>
  <si>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</si>
  <si>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</si>
  <si>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</si>
  <si>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</si>
  <si>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</si>
  <si>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</si>
  <si>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</si>
  <si>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</si>
  <si>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</si>
  <si>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</si>
  <si>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</si>
  <si>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</si>
  <si>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</si>
  <si>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</si>
  <si>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</si>
  <si>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</si>
  <si>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</si>
  <si>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</si>
  <si>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</si>
  <si>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</si>
  <si>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</si>
  <si>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</si>
  <si>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</si>
  <si>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</si>
  <si>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</si>
  <si>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</si>
  <si>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</si>
  <si>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</si>
  <si>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</si>
  <si>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</si>
  <si>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</si>
  <si>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</si>
  <si>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</si>
  <si>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</si>
  <si>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</si>
  <si>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</si>
  <si>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</si>
  <si>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</si>
  <si>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</si>
  <si>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</si>
  <si>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</si>
  <si>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</si>
  <si>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</si>
  <si>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</si>
  <si>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</si>
  <si>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</si>
  <si>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</si>
  <si>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</si>
  <si>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</si>
  <si>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</si>
  <si>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</si>
  <si>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</si>
  <si>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</si>
  <si>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</si>
  <si>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</si>
  <si>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</si>
  <si>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</si>
  <si>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</si>
  <si>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</si>
  <si>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</si>
  <si>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</si>
  <si>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</si>
  <si>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</si>
  <si>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</si>
  <si>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</si>
  <si>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</si>
  <si>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</si>
  <si>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</si>
  <si>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</si>
  <si>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</si>
  <si>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</si>
  <si>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</si>
  <si>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</si>
  <si>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</si>
  <si>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</si>
  <si>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</si>
  <si>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</si>
  <si>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</si>
  <si>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</si>
  <si>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</si>
  <si>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</si>
  <si>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</si>
  <si>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</si>
  <si>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</si>
  <si>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</si>
  <si>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</si>
  <si>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</si>
  <si>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</si>
  <si>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</si>
  <si>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</si>
  <si>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</si>
  <si>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</si>
  <si>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</si>
  <si>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</si>
  <si>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</si>
  <si>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</si>
  <si>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</si>
  <si>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</si>
  <si>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</si>
  <si>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</si>
  <si>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</si>
  <si>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</si>
  <si>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</si>
  <si>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</si>
  <si>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</si>
  <si>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</si>
  <si>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</si>
  <si>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</si>
  <si>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</si>
  <si>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</si>
  <si>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</si>
  <si>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</si>
  <si>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</si>
  <si>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</si>
  <si>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</si>
  <si>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</si>
  <si>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</si>
  <si>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</si>
  <si>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</si>
  <si>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</si>
  <si>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</si>
  <si>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</si>
  <si>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</si>
  <si>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</si>
  <si>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</si>
  <si>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</si>
  <si>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</si>
  <si>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</si>
  <si>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</si>
  <si>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</si>
  <si>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</si>
  <si>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</si>
  <si>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</si>
  <si>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</si>
  <si>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</si>
  <si>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</si>
  <si>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</si>
  <si>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</si>
  <si>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</si>
  <si>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</si>
  <si>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</si>
  <si>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</si>
  <si>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</si>
  <si>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</si>
  <si>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</si>
  <si>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</si>
  <si>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</si>
  <si>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</si>
  <si>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</si>
  <si>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</si>
  <si>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</si>
  <si>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</si>
  <si>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</si>
  <si>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</si>
  <si>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</si>
  <si>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</si>
  <si>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</si>
  <si>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</si>
  <si>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</si>
  <si>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</si>
  <si>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</si>
  <si>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</si>
  <si>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</si>
  <si>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</si>
  <si>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</si>
  <si>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</si>
  <si>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</si>
  <si>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</si>
  <si>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</si>
  <si>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</si>
  <si>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</si>
  <si>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</si>
  <si>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</si>
  <si>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</si>
  <si>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</si>
  <si>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</si>
  <si>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</si>
  <si>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</si>
  <si>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</si>
  <si>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</si>
  <si>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</si>
  <si>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</si>
  <si>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</si>
  <si>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</si>
  <si>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</si>
  <si>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</si>
  <si>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</si>
  <si>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</si>
  <si>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</si>
  <si>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</si>
  <si>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</si>
  <si>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</si>
  <si>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</si>
  <si>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</si>
  <si>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</si>
  <si>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</si>
  <si>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</si>
  <si>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</si>
  <si>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</si>
  <si>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</si>
  <si>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</si>
  <si>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</si>
  <si>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</si>
  <si>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</si>
  <si>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</si>
  <si>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</si>
  <si>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</si>
  <si>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</si>
  <si>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</si>
  <si>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</si>
  <si>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</si>
  <si>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</si>
  <si>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</si>
  <si>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</si>
  <si>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</si>
  <si>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</si>
  <si>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</si>
  <si>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</si>
  <si>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</si>
  <si>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</si>
  <si>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</si>
  <si>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</si>
  <si>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</si>
  <si>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</si>
  <si>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</si>
  <si>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</si>
  <si>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</si>
  <si>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</si>
  <si>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</si>
  <si>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</si>
  <si>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</si>
  <si>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</si>
  <si>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</si>
  <si>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</si>
  <si>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</si>
  <si>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</si>
  <si>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</si>
  <si>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</si>
  <si>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</si>
  <si>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</si>
  <si>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</si>
  <si>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</si>
  <si>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</si>
  <si>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</si>
  <si>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</si>
  <si>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</si>
  <si>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</si>
  <si>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</si>
  <si>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</si>
  <si>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</si>
  <si>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</si>
  <si>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</si>
  <si>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</si>
  <si>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</si>
  <si>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</si>
  <si>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</si>
  <si>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</si>
  <si>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</si>
  <si>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</si>
  <si>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</si>
  <si>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</si>
  <si>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</si>
  <si>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</si>
  <si>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</si>
  <si>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</si>
  <si>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</si>
  <si>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</si>
  <si>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</si>
  <si>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</si>
  <si>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</si>
  <si>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</si>
  <si>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</si>
  <si>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</si>
  <si>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</si>
  <si>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</si>
  <si>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</si>
  <si>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</si>
  <si>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</si>
  <si>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</si>
  <si>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</si>
  <si>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</si>
  <si>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</si>
  <si>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</si>
  <si>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</si>
  <si>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</si>
  <si>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</si>
  <si>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</si>
  <si>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</si>
  <si>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</si>
  <si>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</si>
  <si>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</si>
  <si>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</si>
  <si>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</si>
  <si>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</si>
  <si>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</si>
  <si>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</si>
  <si>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</si>
  <si>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</si>
  <si>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</si>
  <si>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</si>
  <si>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</si>
  <si>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</si>
  <si>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</si>
  <si>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</si>
  <si>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</si>
  <si>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</si>
  <si>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</si>
  <si>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</si>
  <si>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</si>
  <si>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</si>
  <si>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</si>
  <si>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</si>
  <si>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</si>
  <si>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</si>
  <si>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</si>
  <si>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</si>
  <si>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</si>
  <si>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</si>
  <si>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</si>
  <si>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</si>
  <si>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</si>
  <si>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</si>
  <si>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</si>
  <si>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</si>
  <si>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</si>
  <si>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</si>
  <si>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</si>
  <si>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</si>
  <si>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</si>
  <si>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</si>
  <si>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</si>
  <si>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</si>
  <si>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</si>
  <si>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</si>
  <si>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</si>
  <si>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</si>
  <si>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</si>
  <si>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</si>
  <si>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</si>
  <si>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</si>
  <si>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</si>
  <si>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</si>
  <si>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</si>
  <si>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</si>
  <si>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</si>
  <si>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</si>
  <si>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</si>
  <si>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</si>
  <si>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</si>
  <si>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</si>
  <si>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</si>
  <si>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</si>
  <si>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</si>
  <si>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</si>
  <si>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</si>
  <si>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</si>
  <si>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</si>
  <si>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</si>
  <si>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</si>
  <si>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</si>
  <si>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</si>
  <si>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</si>
  <si>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</si>
  <si>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</si>
  <si>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</si>
  <si>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</si>
  <si>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</si>
  <si>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</si>
  <si>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</si>
  <si>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</si>
  <si>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</si>
  <si>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</si>
  <si>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</si>
  <si>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</si>
  <si>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</si>
  <si>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</si>
  <si>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</si>
  <si>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</si>
  <si>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</si>
  <si>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</si>
  <si>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</si>
  <si>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</si>
  <si>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</si>
  <si>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</si>
  <si>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</si>
  <si>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</si>
  <si>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</si>
  <si>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</si>
  <si>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</si>
  <si>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</si>
  <si>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</si>
  <si>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</si>
  <si>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</si>
  <si>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</si>
  <si>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</si>
  <si>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</si>
  <si>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</si>
  <si>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</si>
  <si>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</si>
  <si>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</si>
  <si>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</si>
  <si>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</si>
  <si>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</si>
  <si>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</si>
  <si>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</si>
  <si>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</si>
  <si>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</si>
  <si>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</si>
  <si>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</si>
  <si>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</si>
  <si>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</si>
  <si>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</si>
  <si>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</si>
  <si>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</si>
  <si>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</si>
  <si>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</si>
  <si>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</si>
  <si>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</si>
  <si>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</si>
  <si>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</si>
  <si>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</si>
  <si>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</si>
  <si>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</si>
  <si>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</si>
  <si>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</si>
  <si>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</si>
  <si>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</si>
  <si>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</si>
  <si>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</si>
  <si>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</si>
  <si>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</si>
  <si>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</si>
  <si>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</si>
  <si>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</si>
  <si>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</si>
  <si>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</si>
  <si>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</si>
  <si>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</si>
  <si>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</si>
  <si>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</si>
  <si>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</si>
  <si>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</si>
  <si>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</si>
  <si>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</si>
  <si>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</si>
  <si>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</si>
  <si>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</si>
  <si>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</si>
  <si>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</si>
  <si>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</si>
  <si>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</si>
  <si>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</si>
  <si>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</si>
  <si>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</si>
  <si>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</si>
  <si>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</si>
  <si>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</si>
  <si>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</si>
  <si>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</si>
  <si>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</si>
  <si>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</si>
  <si>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</si>
  <si>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</si>
  <si>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</si>
  <si>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</si>
  <si>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</si>
  <si>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</si>
  <si>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</si>
  <si>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</si>
  <si>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</si>
  <si>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</si>
  <si>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</si>
  <si>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</si>
  <si>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</si>
  <si>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</si>
  <si>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</si>
  <si>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</si>
  <si>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</si>
  <si>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</si>
  <si>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</si>
  <si>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</si>
  <si>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</si>
  <si>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</si>
  <si>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</si>
  <si>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</si>
  <si>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</si>
  <si>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</si>
  <si>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</si>
  <si>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</si>
  <si>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</si>
  <si>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</si>
  <si>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</si>
  <si>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</si>
  <si>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</si>
  <si>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</si>
  <si>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</si>
  <si>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</si>
  <si>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</si>
  <si>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</si>
  <si>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</si>
  <si>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</si>
  <si>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</si>
  <si>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</si>
  <si>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</si>
  <si>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</si>
  <si>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</si>
  <si>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</si>
  <si>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</si>
  <si>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</si>
  <si>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</si>
  <si>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</si>
  <si>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</si>
  <si>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</si>
  <si>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</si>
  <si>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</si>
  <si>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</si>
  <si>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</si>
  <si>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</si>
  <si>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</si>
  <si>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</si>
  <si>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</si>
  <si>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</si>
  <si>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</si>
  <si>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</si>
  <si>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</si>
  <si>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</si>
  <si>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</si>
  <si>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</si>
  <si>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</si>
  <si>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</si>
  <si>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</si>
  <si>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</si>
  <si>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</si>
  <si>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</si>
  <si>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</si>
  <si>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</si>
  <si>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</si>
  <si>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</si>
  <si>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</si>
  <si>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</si>
  <si>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</si>
  <si>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</si>
  <si>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</si>
  <si>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</si>
  <si>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</si>
  <si>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</si>
  <si>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</si>
  <si>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</si>
  <si>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</si>
  <si>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</si>
  <si>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</si>
  <si>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</si>
  <si>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</si>
  <si>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</si>
  <si>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</si>
  <si>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</si>
  <si>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</si>
  <si>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</si>
  <si>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</si>
  <si>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</si>
  <si>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</si>
  <si>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</si>
  <si>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</si>
  <si>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</si>
  <si>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</si>
  <si>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</si>
  <si>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</si>
  <si>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</si>
  <si>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</si>
  <si>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</si>
  <si>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</si>
  <si>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</si>
  <si>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</si>
  <si>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</si>
  <si>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</si>
  <si>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</si>
  <si>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</si>
  <si>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</si>
  <si>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</si>
  <si>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</si>
  <si>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</si>
  <si>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</si>
  <si>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</si>
  <si>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</si>
  <si>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</si>
  <si>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</si>
  <si>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</si>
  <si>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</si>
  <si>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</si>
  <si>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</si>
  <si>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</si>
  <si>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</si>
  <si>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</si>
  <si>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</si>
  <si>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</si>
  <si>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</si>
  <si>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</si>
  <si>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</si>
  <si>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</si>
  <si>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</si>
  <si>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</si>
  <si>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</si>
  <si>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</si>
  <si>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</si>
  <si>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</si>
  <si>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</si>
  <si>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</si>
  <si>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</si>
  <si>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</si>
  <si>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</si>
  <si>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</si>
  <si>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</si>
  <si>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</si>
  <si>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</si>
  <si>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</si>
  <si>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</si>
  <si>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</si>
  <si>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</si>
  <si>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</si>
  <si>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</si>
  <si>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</si>
  <si>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</si>
  <si>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</si>
  <si>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</si>
  <si>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</si>
  <si>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</si>
  <si>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</si>
  <si>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</si>
  <si>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</si>
  <si>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</si>
  <si>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</si>
  <si>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</si>
  <si>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</si>
  <si>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</si>
  <si>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</si>
  <si>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</si>
  <si>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</si>
  <si>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</si>
  <si>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</si>
  <si>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</si>
  <si>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</si>
  <si>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</si>
  <si>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</si>
  <si>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</si>
  <si>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</si>
  <si>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</si>
  <si>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</si>
  <si>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</si>
  <si>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</si>
  <si>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</si>
  <si>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</si>
  <si>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</si>
  <si>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</si>
  <si>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</si>
  <si>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</si>
  <si>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</si>
  <si>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</si>
  <si>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</si>
  <si>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</si>
  <si>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</si>
  <si>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</si>
  <si>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</si>
  <si>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</si>
  <si>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</si>
  <si>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</si>
  <si>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</si>
  <si>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</si>
  <si>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</si>
  <si>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</si>
  <si>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</si>
  <si>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</si>
  <si>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</si>
  <si>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</si>
  <si>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</si>
  <si>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</si>
  <si>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</si>
  <si>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</si>
  <si>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</si>
  <si>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</si>
  <si>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</si>
  <si>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</si>
  <si>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</si>
  <si>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</si>
  <si>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</si>
  <si>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</si>
  <si>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</si>
  <si>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</si>
  <si>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</si>
  <si>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</si>
  <si>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</si>
  <si>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</si>
  <si>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</si>
  <si>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</si>
  <si>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</si>
  <si>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</si>
  <si>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</si>
  <si>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</si>
  <si>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</si>
  <si>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</si>
  <si>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</si>
  <si>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</si>
  <si>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</si>
  <si>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</si>
  <si>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</si>
  <si>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</si>
  <si>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</si>
  <si>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</si>
  <si>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</si>
  <si>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</si>
  <si>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</si>
  <si>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</si>
  <si>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</si>
  <si>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</si>
  <si>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</si>
  <si>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</si>
  <si>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</si>
  <si>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</si>
  <si>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</si>
  <si>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</si>
  <si>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</si>
  <si>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</si>
  <si>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</si>
  <si>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</si>
  <si>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</si>
  <si>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</si>
  <si>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</si>
  <si>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</si>
  <si>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</si>
  <si>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</si>
  <si>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</si>
  <si>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</si>
  <si>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</si>
  <si>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</si>
  <si>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</si>
  <si>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</si>
  <si>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</si>
  <si>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</si>
  <si>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</si>
  <si>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</si>
  <si>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</si>
  <si>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</si>
  <si>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</si>
  <si>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</si>
  <si>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</si>
  <si>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</si>
  <si>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</si>
  <si>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</si>
  <si>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</si>
  <si>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</si>
  <si>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</si>
  <si>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</si>
  <si>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</si>
  <si>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</si>
  <si>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</si>
  <si>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</si>
  <si>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</si>
  <si>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</si>
  <si>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</si>
  <si>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</si>
  <si>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</si>
  <si>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</si>
  <si>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</si>
  <si>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</si>
  <si>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</si>
  <si>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</si>
  <si>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</si>
  <si>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</si>
  <si>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</si>
  <si>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</si>
  <si>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</si>
  <si>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</si>
  <si>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</si>
  <si>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</si>
  <si>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</si>
  <si>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</si>
  <si>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</si>
  <si>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</si>
  <si>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</si>
  <si>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</si>
  <si>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</si>
  <si>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</si>
  <si>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</si>
  <si>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</si>
  <si>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</si>
  <si>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</si>
  <si>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</si>
  <si>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</si>
  <si>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</si>
  <si>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</si>
  <si>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</si>
  <si>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</si>
  <si>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</si>
  <si>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</si>
  <si>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</si>
  <si>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</si>
  <si>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</si>
  <si>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</si>
  <si>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</si>
  <si>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</si>
  <si>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</si>
  <si>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</si>
  <si>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</si>
  <si>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</si>
  <si>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</si>
  <si>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</si>
  <si>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</si>
  <si>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</si>
  <si>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</si>
  <si>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</si>
  <si>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</si>
  <si>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</si>
  <si>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</si>
  <si>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</si>
  <si>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</si>
  <si>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</si>
  <si>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</si>
  <si>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</si>
  <si>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</si>
  <si>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</si>
  <si>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</si>
  <si>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</si>
  <si>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</si>
  <si>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</si>
  <si>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</si>
  <si>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</si>
  <si>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</si>
  <si>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</si>
  <si>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</si>
  <si>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</si>
  <si>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</si>
  <si>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</si>
  <si>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</si>
  <si>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</si>
  <si>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</si>
  <si>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</si>
  <si>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</si>
  <si>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</si>
  <si>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</si>
  <si>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</si>
  <si>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</si>
  <si>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</si>
  <si>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</si>
  <si>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</si>
  <si>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</si>
  <si>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</si>
  <si>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</si>
  <si>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</si>
  <si>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</si>
  <si>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</si>
  <si>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</si>
  <si>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</si>
  <si>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</si>
  <si>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</si>
  <si>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</si>
  <si>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</si>
  <si>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</si>
  <si>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</si>
  <si>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</si>
  <si>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</si>
  <si>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</si>
  <si>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</si>
  <si>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</si>
  <si>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</si>
  <si>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</si>
  <si>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</si>
  <si>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</si>
  <si>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</si>
  <si>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</si>
  <si>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</si>
  <si>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</si>
  <si>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</si>
  <si>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</si>
  <si>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</si>
  <si>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</si>
  <si>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</si>
  <si>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</si>
  <si>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</si>
  <si>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</si>
  <si>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</si>
  <si>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</si>
  <si>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</si>
  <si>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</si>
  <si>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</si>
  <si>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</si>
  <si>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</si>
  <si>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</si>
  <si>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</si>
  <si>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</si>
  <si>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</si>
  <si>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</si>
  <si>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</si>
  <si>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</si>
  <si>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</si>
  <si>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</si>
  <si>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</si>
  <si>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</si>
  <si>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</si>
  <si>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</si>
  <si>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</si>
  <si>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</si>
  <si>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</si>
  <si>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</si>
  <si>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</si>
  <si>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</si>
  <si>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</si>
  <si>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</si>
  <si>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</si>
  <si>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</si>
  <si>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</si>
  <si>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</si>
  <si>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</si>
  <si>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</si>
  <si>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</si>
  <si>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</si>
  <si>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</si>
  <si>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</si>
  <si>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</si>
  <si>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</si>
  <si>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</si>
  <si>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</si>
  <si>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</si>
  <si>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</si>
  <si>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</si>
  <si>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</si>
  <si>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</si>
  <si>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</si>
  <si>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</si>
  <si>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</si>
  <si>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</si>
  <si>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</si>
  <si>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</si>
  <si>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</si>
  <si>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</si>
  <si>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</si>
  <si>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</si>
  <si>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</si>
  <si>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</si>
  <si>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</si>
  <si>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</si>
  <si>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</si>
  <si>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</si>
  <si>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</si>
  <si>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</si>
  <si>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</si>
  <si>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</si>
  <si>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</si>
  <si>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</si>
  <si>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</si>
  <si>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</si>
  <si>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</si>
  <si>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</si>
  <si>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</si>
  <si>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</si>
  <si>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</si>
  <si>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</si>
  <si>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</si>
  <si>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</si>
  <si>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</si>
  <si>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</si>
  <si>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</si>
  <si>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</si>
  <si>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</si>
  <si>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</si>
  <si>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</si>
  <si>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</si>
  <si>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</si>
  <si>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</si>
  <si>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</si>
  <si>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</si>
  <si>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</si>
  <si>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</si>
  <si>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</si>
  <si>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</si>
  <si>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</si>
  <si>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</si>
  <si>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</si>
  <si>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</si>
  <si>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</si>
  <si>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</si>
  <si>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</si>
  <si>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</si>
  <si>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</si>
  <si>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</si>
  <si>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</si>
  <si>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</si>
  <si>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</si>
  <si>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</si>
  <si>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</si>
  <si>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</si>
  <si>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</si>
  <si>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</si>
  <si>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</si>
  <si>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</si>
  <si>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</si>
  <si>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</si>
  <si>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</si>
  <si>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</si>
  <si>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</si>
  <si>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</si>
  <si>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</si>
  <si>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</si>
  <si>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</si>
  <si>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</si>
  <si>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</si>
  <si>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</si>
  <si>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</si>
  <si>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</si>
  <si>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</si>
  <si>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</si>
  <si>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</si>
  <si>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</si>
  <si>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</si>
  <si>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</si>
  <si>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</si>
  <si>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</si>
  <si>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</si>
  <si>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</si>
  <si>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</si>
  <si>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</si>
  <si>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</si>
  <si>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</si>
  <si>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</si>
  <si>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</si>
  <si>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</si>
  <si>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</si>
  <si>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</si>
  <si>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</si>
  <si>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</si>
  <si>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</si>
  <si>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</si>
  <si>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</si>
  <si>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</si>
  <si>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</si>
  <si>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</si>
  <si>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</si>
  <si>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</si>
  <si>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</si>
  <si>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</si>
  <si>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</si>
  <si>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</si>
  <si>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</si>
  <si>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</si>
  <si>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</si>
  <si>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</si>
  <si>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</si>
  <si>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</si>
  <si>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</si>
  <si>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</si>
  <si>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</si>
  <si>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</si>
  <si>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</si>
  <si>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</si>
  <si>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</si>
  <si>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</si>
  <si>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</si>
  <si>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</si>
  <si>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</si>
  <si>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</si>
  <si>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</si>
  <si>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</si>
  <si>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</si>
  <si>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</si>
  <si>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</si>
  <si>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</si>
  <si>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</si>
  <si>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</si>
  <si>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</si>
  <si>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</si>
  <si>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</si>
  <si>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</si>
  <si>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</si>
  <si>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</si>
  <si>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</si>
  <si>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</si>
  <si>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</si>
  <si>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</si>
  <si>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</si>
  <si>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</si>
  <si>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</si>
  <si>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</si>
  <si>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</si>
  <si>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</si>
  <si>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</si>
  <si>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</si>
  <si>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</si>
  <si>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</si>
  <si>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</si>
  <si>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</si>
  <si>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</si>
  <si>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</si>
  <si>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</si>
  <si>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</si>
  <si>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</si>
  <si>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</si>
  <si>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</si>
  <si>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</si>
  <si>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</si>
  <si>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</si>
  <si>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</si>
  <si>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</si>
  <si>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</si>
  <si>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</si>
  <si>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</si>
  <si>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</si>
  <si>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</si>
  <si>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</si>
  <si>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</si>
  <si>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</si>
  <si>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</si>
  <si>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</si>
  <si>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</si>
  <si>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</si>
  <si>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</si>
  <si>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</si>
  <si>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</si>
  <si>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</si>
  <si>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</si>
  <si>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</si>
  <si>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</si>
  <si>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</si>
  <si>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</si>
  <si>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</si>
  <si>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</si>
  <si>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</si>
  <si>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</si>
  <si>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</si>
  <si>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</si>
  <si>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</si>
  <si>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</si>
  <si>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</si>
  <si>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</si>
  <si>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</si>
  <si>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</si>
  <si>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</si>
  <si>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</si>
  <si>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</si>
  <si>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</si>
  <si>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</si>
  <si>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</si>
  <si>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</si>
  <si>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</si>
  <si>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</si>
  <si>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</si>
  <si>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</si>
  <si>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</si>
  <si>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</si>
  <si>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</si>
  <si>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</si>
  <si>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</si>
  <si>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</si>
  <si>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</si>
  <si>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</si>
  <si>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</si>
  <si>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</si>
  <si>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</si>
  <si>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</si>
  <si>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</si>
  <si>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</si>
  <si>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</si>
  <si>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</si>
  <si>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</si>
  <si>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</si>
  <si>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</si>
  <si>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</si>
  <si>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</si>
  <si>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</si>
  <si>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</si>
  <si>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</si>
  <si>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</si>
  <si>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</si>
  <si>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</si>
  <si>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</si>
  <si>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</si>
  <si>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</si>
  <si>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</si>
  <si>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</si>
  <si>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</si>
  <si>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</si>
  <si>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</si>
  <si>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</si>
  <si>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</si>
  <si>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</si>
  <si>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</si>
  <si>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</si>
  <si>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</si>
  <si>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</si>
  <si>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</si>
  <si>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</si>
  <si>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</si>
  <si>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</si>
  <si>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</si>
  <si>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</si>
  <si>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</si>
  <si>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</si>
  <si>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</si>
  <si>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</si>
  <si>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</si>
  <si>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</si>
  <si>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</si>
  <si>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</si>
  <si>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</si>
  <si>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</si>
  <si>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</si>
  <si>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</si>
  <si>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</si>
  <si>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</si>
  <si>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</si>
  <si>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</si>
  <si>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</si>
  <si>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</si>
  <si>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</si>
  <si>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</si>
  <si>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</si>
  <si>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</si>
  <si>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</si>
  <si>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</si>
  <si>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</si>
  <si>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</si>
  <si>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</si>
  <si>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</si>
  <si>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</si>
  <si>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</si>
  <si>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</si>
  <si>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</si>
  <si>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</si>
  <si>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</si>
  <si>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</si>
  <si>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</si>
  <si>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</si>
  <si>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</si>
  <si>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</si>
  <si>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</si>
  <si>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</si>
  <si>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</si>
  <si>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</si>
  <si>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</si>
  <si>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</si>
  <si>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</si>
  <si>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</si>
  <si>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</si>
  <si>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</si>
  <si>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</si>
  <si>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</si>
  <si>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</si>
  <si>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</si>
  <si>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</si>
  <si>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</si>
  <si>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</si>
  <si>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</si>
  <si>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</si>
  <si>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</si>
  <si>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</si>
  <si>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</si>
  <si>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</si>
  <si>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</si>
  <si>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</si>
  <si>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</si>
  <si>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</si>
  <si>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</si>
  <si>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</si>
  <si>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</si>
  <si>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</si>
  <si>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</si>
  <si>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</si>
  <si>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</si>
  <si>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</si>
  <si>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</si>
  <si>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</si>
  <si>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</si>
  <si>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</si>
  <si>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</si>
  <si>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</si>
  <si>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</si>
  <si>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</si>
  <si>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</si>
  <si>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</si>
  <si>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</si>
  <si>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</si>
  <si>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</si>
  <si>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</si>
  <si>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</si>
  <si>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</si>
  <si>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</si>
  <si>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</si>
  <si>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</si>
  <si>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</si>
  <si>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</si>
  <si>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</si>
  <si>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</si>
  <si>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</si>
  <si>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</si>
  <si>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</si>
  <si>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</si>
  <si>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</si>
  <si>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</si>
  <si>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</si>
  <si>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</si>
  <si>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</si>
  <si>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</si>
  <si>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</si>
  <si>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</si>
  <si>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</si>
  <si>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</si>
  <si>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</si>
  <si>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</si>
  <si>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</si>
  <si>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</si>
  <si>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</si>
  <si>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</si>
  <si>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</si>
  <si>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</si>
  <si>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</si>
  <si>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</si>
  <si>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</si>
  <si>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</si>
  <si>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</si>
  <si>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</si>
  <si>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</si>
  <si>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</si>
  <si>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</si>
  <si>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</si>
  <si>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</si>
  <si>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</si>
  <si>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</si>
  <si>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</si>
  <si>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</si>
  <si>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</si>
  <si>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</si>
  <si>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</si>
  <si>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</si>
  <si>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</si>
  <si>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</si>
  <si>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</si>
  <si>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</si>
  <si>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</si>
  <si>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</si>
  <si>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</si>
  <si>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</si>
  <si>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</si>
  <si>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</si>
  <si>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</si>
  <si>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</si>
  <si>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</si>
  <si>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</si>
  <si>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</si>
  <si>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</si>
  <si>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</si>
  <si>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</si>
  <si>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</si>
  <si>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</si>
  <si>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</si>
  <si>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</si>
  <si>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</si>
  <si>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</si>
  <si>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</si>
  <si>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</si>
  <si>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</si>
  <si>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</si>
  <si>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</si>
  <si>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</si>
  <si>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</si>
  <si>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</si>
  <si>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</si>
  <si>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</si>
  <si>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</si>
  <si>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</si>
  <si>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</si>
  <si>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</si>
  <si>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</si>
  <si>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</si>
  <si>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</si>
  <si>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</si>
  <si>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</si>
  <si>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</si>
  <si>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</si>
  <si>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</si>
  <si>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</si>
  <si>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</si>
  <si>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</si>
  <si>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</si>
  <si>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</si>
  <si>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</si>
  <si>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</si>
  <si>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</si>
  <si>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</si>
  <si>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</si>
  <si>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</si>
  <si>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</si>
  <si>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</si>
  <si>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</si>
  <si>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</si>
  <si>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</si>
  <si>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</si>
  <si>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</si>
  <si>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</si>
  <si>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</si>
  <si>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</si>
  <si>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</si>
  <si>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</si>
  <si>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</si>
  <si>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</si>
  <si>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</si>
  <si>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</si>
  <si>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</si>
  <si>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</si>
  <si>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</si>
  <si>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</si>
  <si>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</si>
  <si>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</si>
  <si>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</si>
  <si>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</si>
  <si>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</si>
  <si>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</si>
  <si>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</si>
  <si>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</si>
  <si>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</si>
  <si>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</si>
  <si>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</si>
  <si>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</si>
  <si>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</si>
  <si>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</si>
  <si>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</si>
  <si>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</si>
  <si>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</si>
  <si>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</si>
  <si>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</si>
  <si>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</si>
  <si>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</si>
  <si>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</si>
  <si>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</si>
  <si>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</si>
  <si>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</si>
  <si>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</si>
  <si>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</si>
  <si>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</si>
  <si>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</si>
  <si>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</si>
  <si>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</si>
  <si>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</si>
  <si>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</si>
  <si>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</si>
  <si>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</si>
  <si>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</si>
  <si>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</si>
  <si>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</si>
  <si>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</si>
  <si>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</si>
  <si>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</si>
  <si>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</si>
  <si>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</si>
  <si>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</si>
  <si>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</si>
  <si>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</si>
  <si>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</si>
  <si>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</si>
  <si>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</si>
  <si>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</si>
  <si>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</si>
  <si>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</si>
  <si>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</si>
  <si>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</si>
  <si>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</si>
  <si>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</si>
  <si>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</si>
  <si>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</si>
  <si>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</si>
  <si>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</si>
  <si>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</si>
  <si>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</si>
  <si>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</si>
  <si>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</si>
  <si>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</si>
  <si>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</si>
  <si>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</si>
  <si>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</si>
  <si>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</si>
  <si>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</si>
  <si>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</si>
  <si>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</si>
  <si>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</si>
  <si>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</si>
  <si>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</si>
  <si>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</si>
  <si>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</si>
  <si>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</si>
  <si>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</si>
  <si>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</si>
  <si>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</si>
  <si>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</si>
  <si>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</si>
  <si>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</si>
  <si>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</si>
  <si>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</si>
  <si>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</si>
  <si>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</si>
  <si>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</si>
  <si>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</si>
  <si>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</si>
  <si>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</si>
  <si>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</si>
  <si>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</si>
  <si>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</si>
  <si>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</si>
  <si>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</si>
  <si>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</si>
  <si>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</si>
  <si>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</si>
  <si>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</si>
  <si>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</si>
  <si>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</si>
  <si>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</si>
  <si>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</si>
  <si>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</si>
  <si>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</si>
  <si>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</si>
  <si>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</si>
  <si>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</si>
  <si>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</si>
  <si>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</si>
  <si>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</si>
  <si>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</si>
  <si>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</si>
  <si>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</si>
  <si>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</si>
  <si>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</si>
  <si>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</si>
  <si>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</si>
  <si>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</si>
  <si>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</si>
  <si>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</si>
  <si>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</si>
  <si>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</si>
  <si>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</si>
  <si>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</si>
  <si>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</si>
  <si>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</si>
  <si>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</si>
  <si>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</si>
  <si>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</si>
  <si>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</si>
  <si>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</si>
  <si>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</si>
  <si>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</si>
  <si>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</si>
  <si>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</si>
  <si>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</si>
  <si>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</si>
  <si>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</si>
  <si>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</si>
  <si>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</si>
  <si>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</si>
  <si>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</si>
  <si>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</si>
  <si>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</si>
  <si>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</si>
  <si>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</si>
  <si>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</si>
  <si>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</si>
  <si>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</si>
  <si>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</si>
  <si>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</si>
  <si>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</si>
  <si>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</si>
  <si>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</si>
  <si>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</si>
  <si>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</si>
  <si>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</si>
  <si>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</si>
  <si>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</si>
  <si>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</si>
  <si>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</si>
  <si>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</si>
  <si>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</si>
  <si>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</si>
  <si>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</si>
  <si>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</si>
  <si>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</si>
  <si>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</si>
  <si>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</si>
  <si>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</si>
  <si>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</si>
  <si>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</si>
  <si>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</si>
  <si>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</si>
  <si>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</si>
  <si>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</si>
  <si>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</si>
  <si>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</si>
  <si>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</si>
  <si>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</si>
  <si>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</si>
  <si>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</si>
  <si>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</si>
  <si>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</si>
  <si>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</si>
  <si>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</si>
  <si>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</si>
  <si>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</si>
  <si>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</si>
  <si>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</si>
  <si>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</si>
  <si>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</si>
  <si>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</si>
  <si>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</si>
  <si>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</si>
  <si>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</si>
  <si>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</si>
  <si>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</si>
  <si>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</si>
  <si>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</si>
  <si>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</si>
  <si>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</si>
  <si>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</si>
  <si>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</si>
  <si>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</si>
  <si>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</si>
  <si>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</si>
  <si>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</si>
  <si>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</si>
  <si>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</si>
  <si>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</si>
  <si>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</si>
  <si>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</si>
  <si>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</si>
  <si>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</si>
  <si>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</si>
  <si>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</si>
  <si>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</si>
  <si>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</si>
  <si>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</si>
  <si>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</si>
  <si>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</si>
  <si>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</si>
  <si>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</si>
  <si>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</si>
  <si>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</si>
  <si>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</si>
  <si>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</si>
  <si>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</si>
  <si>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</si>
  <si>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</si>
  <si>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</si>
  <si>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</si>
  <si>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</si>
  <si>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</si>
  <si>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</si>
  <si>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</si>
  <si>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</si>
  <si>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</si>
  <si>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</si>
  <si>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</si>
  <si>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</si>
  <si>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</si>
  <si>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</si>
  <si>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</si>
  <si>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</si>
  <si>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</si>
  <si>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</si>
  <si>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</si>
  <si>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</si>
  <si>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</si>
  <si>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</si>
  <si>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</si>
  <si>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</si>
  <si>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</si>
  <si>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</si>
  <si>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</si>
  <si>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</si>
  <si>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</si>
  <si>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</si>
  <si>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</si>
  <si>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</si>
  <si>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</si>
  <si>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</si>
  <si>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</si>
  <si>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</si>
  <si>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</si>
  <si>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</si>
  <si>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</si>
  <si>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</si>
  <si>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</si>
  <si>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</si>
  <si>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</si>
  <si>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</si>
  <si>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</si>
  <si>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</si>
  <si>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</si>
  <si>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</si>
  <si>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</si>
  <si>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</si>
  <si>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</si>
  <si>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</si>
  <si>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</si>
  <si>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</si>
  <si>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</si>
  <si>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</si>
  <si>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</si>
  <si>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</si>
  <si>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</si>
  <si>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</si>
  <si>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</si>
  <si>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</si>
  <si>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</si>
  <si>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</si>
  <si>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</si>
  <si>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</si>
  <si>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</si>
  <si>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</si>
  <si>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</si>
  <si>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</si>
  <si>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</si>
  <si>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</si>
  <si>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</si>
  <si>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</si>
  <si>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</si>
  <si>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</si>
  <si>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</si>
  <si>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</si>
  <si>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</si>
  <si>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</si>
  <si>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</si>
  <si>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</si>
  <si>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</si>
  <si>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</si>
  <si>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</si>
  <si>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</si>
  <si>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</si>
  <si>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</si>
  <si>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</si>
  <si>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</si>
  <si>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</si>
  <si>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</si>
  <si>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</si>
  <si>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</si>
  <si>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</si>
  <si>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</si>
  <si>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</si>
  <si>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</si>
  <si>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</si>
  <si>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</si>
  <si>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</si>
  <si>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</si>
  <si>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</si>
  <si>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</si>
  <si>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</si>
  <si>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</si>
  <si>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</si>
  <si>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</si>
  <si>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</si>
  <si>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</si>
  <si>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</si>
  <si>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</si>
  <si>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</si>
  <si>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</si>
  <si>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</si>
  <si>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</si>
  <si>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</si>
  <si>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</si>
  <si>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</si>
  <si>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</si>
  <si>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</si>
  <si>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</si>
  <si>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</si>
  <si>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</si>
  <si>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</si>
  <si>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</si>
  <si>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</si>
  <si>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</si>
  <si>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</si>
  <si>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</si>
  <si>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</si>
  <si>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</si>
  <si>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</si>
  <si>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</si>
  <si>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</si>
  <si>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</si>
  <si>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</si>
  <si>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</si>
  <si>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</si>
  <si>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</si>
  <si>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</si>
  <si>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</si>
  <si>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</si>
  <si>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</si>
  <si>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</si>
  <si>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</si>
  <si>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</si>
  <si>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</si>
  <si>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</si>
  <si>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</si>
  <si>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</si>
  <si>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</si>
  <si>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</si>
  <si>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</si>
  <si>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</si>
  <si>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</si>
  <si>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</si>
  <si>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</si>
  <si>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</si>
  <si>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</si>
  <si>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</si>
  <si>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</si>
  <si>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</si>
  <si>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</si>
  <si>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</si>
  <si>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</si>
  <si>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</si>
  <si>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</si>
  <si>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</si>
  <si>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</si>
  <si>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</si>
  <si>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</si>
  <si>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</si>
  <si>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</si>
  <si>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</si>
  <si>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</si>
  <si>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</si>
  <si>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</si>
  <si>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</si>
  <si>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</si>
  <si>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</si>
  <si>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</si>
  <si>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</si>
  <si>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</si>
  <si>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</si>
  <si>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</si>
  <si>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</si>
  <si>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</si>
  <si>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</si>
  <si>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</si>
  <si>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</si>
  <si>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</si>
  <si>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</si>
  <si>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</si>
  <si>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</si>
  <si>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</si>
  <si>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</si>
  <si>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</si>
  <si>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</si>
  <si>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</si>
  <si>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</si>
  <si>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</si>
  <si>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</si>
  <si>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</si>
  <si>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</si>
  <si>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</si>
  <si>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</si>
  <si>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</si>
  <si>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</si>
  <si>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</si>
  <si>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</si>
  <si>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</si>
  <si>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</si>
  <si>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</si>
  <si>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</si>
  <si>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</si>
  <si>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</si>
  <si>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</si>
  <si>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</si>
  <si>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</si>
  <si>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</si>
  <si>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</si>
  <si>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</si>
  <si>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</si>
  <si>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</si>
  <si>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</si>
  <si>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</si>
  <si>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</si>
  <si>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</si>
  <si>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</si>
  <si>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</si>
  <si>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</si>
  <si>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</si>
  <si>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</si>
  <si>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</si>
  <si>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</si>
  <si>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</si>
  <si>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</si>
  <si>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</si>
  <si>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</si>
  <si>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</si>
  <si>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</si>
  <si>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</si>
  <si>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</si>
  <si>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</si>
  <si>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</si>
  <si>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</si>
  <si>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</si>
  <si>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</si>
  <si>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</si>
  <si>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</si>
  <si>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</si>
  <si>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</si>
  <si>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</si>
  <si>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</si>
  <si>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</si>
  <si>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</si>
  <si>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</si>
  <si>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</si>
  <si>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</si>
  <si>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</si>
  <si>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</si>
  <si>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</si>
  <si>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</si>
  <si>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</si>
  <si>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</si>
  <si>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</si>
  <si>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</si>
  <si>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</si>
  <si>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</si>
  <si>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</si>
  <si>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</si>
  <si>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</si>
  <si>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</si>
  <si>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</si>
  <si>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</si>
  <si>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</si>
  <si>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</si>
  <si>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</si>
  <si>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</si>
  <si>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</si>
  <si>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</si>
  <si>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</si>
  <si>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</si>
  <si>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</si>
  <si>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</si>
  <si>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</si>
  <si>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</si>
  <si>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</si>
  <si>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</si>
  <si>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</si>
  <si>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</si>
  <si>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</si>
  <si>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</si>
  <si>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</si>
  <si>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</si>
  <si>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</si>
  <si>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</si>
  <si>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</si>
  <si>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</si>
  <si>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</si>
  <si>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</si>
  <si>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</si>
  <si>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</si>
  <si>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</si>
  <si>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</si>
  <si>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</si>
  <si>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</si>
  <si>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</si>
  <si>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</si>
  <si>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</si>
  <si>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</si>
  <si>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</si>
  <si>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</si>
  <si>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</si>
  <si>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</si>
  <si>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</si>
  <si>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</si>
  <si>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</si>
  <si>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</si>
  <si>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</si>
  <si>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</si>
  <si>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</si>
  <si>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</si>
  <si>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</si>
  <si>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</si>
  <si>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</si>
  <si>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</si>
  <si>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</si>
  <si>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</si>
  <si>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</si>
  <si>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</si>
  <si>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</si>
  <si>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</si>
  <si>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</si>
  <si>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</si>
  <si>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</si>
  <si>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</si>
  <si>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</si>
  <si>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</si>
  <si>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</si>
  <si>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</si>
  <si>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</si>
  <si>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</si>
  <si>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</si>
  <si>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</si>
  <si>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</si>
  <si>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</si>
  <si>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</si>
  <si>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</si>
  <si>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</si>
  <si>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</si>
  <si>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</si>
  <si>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</si>
  <si>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</si>
  <si>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</si>
  <si>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</si>
  <si>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</si>
  <si>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</si>
  <si>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</si>
  <si>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</si>
  <si>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</si>
  <si>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</si>
  <si>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</si>
  <si>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</si>
  <si>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</si>
  <si>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</si>
  <si>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</si>
  <si>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</si>
  <si>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</si>
  <si>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</si>
  <si>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</si>
  <si>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</si>
  <si>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</si>
  <si>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</si>
  <si>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</si>
  <si>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</si>
  <si>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</si>
  <si>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</si>
  <si>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</si>
  <si>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</si>
  <si>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</si>
  <si>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</si>
  <si>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</si>
  <si>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</si>
  <si>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</si>
  <si>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</si>
  <si>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</si>
  <si>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</si>
  <si>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</si>
  <si>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</si>
  <si>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</si>
  <si>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</si>
  <si>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</si>
  <si>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</si>
  <si>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</si>
  <si>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</si>
  <si>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</si>
  <si>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</si>
  <si>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</si>
  <si>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</si>
  <si>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</si>
  <si>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</si>
  <si>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</si>
  <si>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</si>
  <si>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</si>
  <si>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</si>
  <si>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</si>
  <si>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</si>
  <si>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</si>
  <si>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</si>
  <si>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</si>
  <si>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</si>
  <si>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</si>
  <si>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</si>
  <si>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</si>
  <si>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</si>
  <si>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</si>
  <si>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</si>
  <si>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</si>
  <si>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</si>
  <si>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</si>
  <si>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</si>
  <si>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</si>
  <si>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</si>
  <si>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</si>
  <si>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</si>
  <si>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</si>
  <si>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</si>
  <si>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</si>
  <si>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</si>
  <si>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</si>
  <si>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</si>
  <si>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</si>
  <si>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</si>
  <si>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</si>
  <si>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</si>
  <si>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</si>
  <si>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</si>
  <si>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</si>
  <si>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</si>
  <si>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</si>
  <si>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</si>
  <si>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</si>
  <si>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</si>
  <si>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</si>
  <si>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</si>
  <si>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</si>
  <si>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</si>
  <si>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</si>
  <si>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</si>
  <si>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</si>
  <si>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</si>
  <si>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</si>
  <si>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</si>
  <si>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</si>
  <si>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</si>
  <si>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</si>
  <si>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</si>
  <si>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</si>
  <si>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</si>
  <si>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</si>
  <si>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</si>
  <si>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</si>
  <si>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</si>
  <si>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</si>
  <si>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</si>
  <si>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</si>
  <si>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</si>
  <si>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</si>
  <si>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</si>
  <si>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</si>
  <si>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</si>
  <si>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</si>
  <si>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</si>
  <si>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</si>
  <si>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</si>
  <si>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</si>
  <si>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</si>
  <si>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</si>
  <si>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</si>
  <si>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</si>
  <si>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</si>
  <si>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</si>
  <si>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</si>
  <si>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</si>
  <si>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</si>
  <si>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</si>
  <si>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</si>
  <si>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</si>
  <si>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</si>
  <si>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</si>
  <si>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</si>
  <si>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</si>
  <si>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</si>
  <si>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</si>
  <si>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</si>
  <si>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</si>
  <si>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</si>
  <si>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</si>
  <si>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</si>
  <si>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</si>
  <si>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</si>
  <si>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</si>
  <si>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</si>
  <si>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</si>
  <si>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</si>
  <si>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</si>
  <si>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</si>
  <si>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</si>
  <si>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</si>
  <si>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</si>
  <si>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</si>
  <si>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</si>
  <si>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</si>
  <si>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</si>
  <si>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</si>
  <si>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</si>
  <si>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</si>
  <si>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</si>
  <si>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</si>
  <si>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</si>
  <si>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</si>
  <si>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</si>
  <si>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</si>
  <si>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</si>
  <si>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</si>
  <si>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</si>
  <si>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</si>
  <si>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</si>
  <si>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</si>
  <si>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</si>
  <si>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</si>
  <si>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</si>
  <si>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</si>
  <si>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</si>
  <si>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</si>
  <si>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</si>
  <si>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</si>
  <si>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</si>
  <si>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</si>
  <si>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</si>
  <si>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</si>
  <si>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</si>
  <si>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</si>
  <si>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</si>
  <si>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</si>
  <si>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</si>
  <si>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</si>
  <si>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</si>
  <si>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</si>
  <si>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</si>
  <si>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</si>
  <si>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</si>
  <si>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</si>
  <si>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</si>
  <si>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</si>
  <si>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</si>
  <si>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</si>
  <si>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</si>
  <si>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</si>
  <si>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</si>
  <si>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</si>
  <si>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</si>
  <si>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</si>
  <si>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</si>
  <si>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</si>
  <si>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</si>
  <si>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</si>
  <si>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</si>
  <si>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</si>
  <si>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</si>
  <si>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</si>
  <si>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</si>
  <si>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</si>
  <si>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</si>
  <si>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</si>
  <si>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</si>
  <si>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</si>
  <si>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</si>
  <si>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</si>
  <si>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</si>
  <si>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</si>
  <si>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</si>
  <si>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</si>
  <si>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</si>
  <si>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</si>
  <si>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</si>
  <si>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</si>
  <si>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</si>
  <si>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</si>
  <si>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</si>
  <si>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</si>
  <si>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</si>
  <si>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</si>
  <si>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</si>
  <si>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</si>
  <si>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</si>
  <si>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</si>
  <si>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</si>
  <si>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</si>
  <si>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</si>
  <si>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</si>
  <si>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</si>
  <si>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</si>
  <si>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</si>
  <si>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</si>
  <si>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</si>
  <si>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</si>
  <si>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</si>
  <si>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</si>
  <si>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</si>
  <si>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</si>
  <si>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</si>
  <si>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</si>
  <si>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</si>
  <si>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</si>
  <si>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</si>
  <si>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</si>
  <si>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</si>
  <si>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</si>
  <si>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</si>
  <si>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</si>
  <si>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</si>
  <si>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</si>
  <si>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</si>
  <si>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</si>
  <si>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</si>
  <si>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</si>
  <si>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</si>
  <si>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</si>
  <si>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</si>
  <si>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</si>
  <si>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</si>
  <si>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</si>
  <si>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</si>
  <si>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</si>
  <si>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</si>
  <si>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</si>
  <si>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</si>
  <si>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</si>
  <si>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</si>
  <si>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</si>
  <si>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</si>
  <si>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</si>
  <si>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</si>
  <si>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</si>
  <si>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</si>
  <si>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</si>
  <si>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</si>
  <si>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</si>
  <si>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</si>
  <si>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</si>
  <si>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</si>
  <si>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</si>
  <si>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</si>
  <si>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</si>
  <si>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</si>
  <si>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</si>
  <si>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</si>
  <si>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</si>
  <si>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</si>
  <si>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</si>
  <si>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</si>
  <si>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</si>
  <si>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</si>
  <si>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</si>
  <si>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</si>
  <si>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</si>
  <si>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</si>
  <si>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</si>
  <si>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</si>
  <si>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</si>
  <si>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</si>
  <si>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</si>
  <si>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</si>
  <si>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</si>
  <si>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</si>
  <si>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</si>
  <si>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</si>
  <si>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</si>
  <si>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</si>
  <si>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</si>
  <si>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</si>
  <si>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</si>
  <si>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</si>
  <si>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</si>
  <si>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</si>
  <si>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</si>
  <si>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</si>
  <si>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</si>
  <si>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</si>
  <si>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</si>
  <si>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</si>
  <si>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</si>
  <si>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</si>
  <si>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</si>
  <si>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</si>
  <si>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</si>
  <si>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</si>
  <si>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</si>
  <si>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</si>
  <si>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</si>
  <si>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</si>
  <si>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</si>
  <si>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</si>
  <si>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</si>
  <si>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</si>
  <si>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</si>
  <si>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</si>
  <si>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</si>
  <si>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</si>
  <si>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</si>
  <si>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</si>
  <si>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</si>
  <si>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</si>
  <si>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</si>
  <si>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</si>
  <si>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</si>
  <si>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</si>
  <si>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</si>
  <si>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</si>
  <si>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</si>
  <si>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</si>
  <si>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</si>
  <si>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</si>
  <si>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</si>
  <si>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</si>
  <si>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</si>
  <si>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</si>
  <si>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</si>
  <si>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</si>
  <si>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</si>
  <si>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</si>
  <si>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</si>
  <si>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</si>
  <si>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</si>
  <si>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</si>
  <si>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</si>
  <si>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</si>
  <si>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</si>
  <si>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</si>
  <si>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</si>
  <si>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</si>
  <si>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</si>
  <si>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</si>
  <si>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</si>
  <si>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</si>
  <si>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</si>
  <si>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</si>
  <si>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</si>
  <si>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</si>
  <si>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</si>
  <si>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</si>
  <si>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</si>
  <si>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</si>
  <si>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</si>
  <si>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</si>
  <si>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</si>
  <si>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</si>
  <si>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</si>
  <si>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</si>
  <si>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</si>
  <si>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</si>
  <si>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</si>
  <si>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</si>
  <si>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</si>
  <si>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</si>
  <si>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</si>
  <si>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</si>
  <si>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</si>
  <si>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</si>
  <si>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</si>
  <si>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</si>
  <si>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</si>
  <si>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</si>
  <si>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</si>
  <si>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</si>
  <si>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</si>
  <si>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</si>
  <si>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</si>
  <si>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</si>
  <si>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</si>
  <si>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</si>
  <si>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</si>
  <si>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</si>
  <si>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</si>
  <si>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</si>
  <si>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</si>
  <si>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</si>
  <si>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</si>
  <si>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</si>
  <si>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</si>
  <si>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</si>
  <si>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</si>
  <si>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</si>
  <si>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</si>
  <si>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</si>
  <si>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</si>
  <si>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</si>
  <si>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</si>
  <si>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</si>
  <si>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</si>
  <si>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</si>
  <si>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</si>
  <si>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</si>
  <si>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</si>
  <si>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</si>
  <si>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</si>
  <si>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</si>
  <si>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</si>
  <si>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</si>
  <si>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</si>
  <si>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</si>
  <si>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</si>
  <si>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</si>
  <si>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</si>
  <si>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</si>
  <si>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</si>
  <si>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</si>
  <si>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</si>
  <si>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</si>
  <si>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</si>
  <si>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</si>
  <si>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</si>
  <si>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</si>
  <si>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</si>
  <si>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</si>
  <si>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</si>
  <si>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</si>
  <si>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</si>
  <si>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</si>
  <si>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</si>
  <si>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</si>
  <si>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</si>
  <si>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</si>
  <si>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</si>
  <si>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</si>
  <si>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</si>
  <si>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</si>
  <si>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</si>
  <si>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</si>
  <si>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</si>
  <si>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</si>
  <si>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</si>
  <si>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</si>
  <si>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</si>
  <si>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</si>
  <si>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</si>
  <si>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</si>
  <si>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</si>
  <si>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</si>
  <si>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</si>
  <si>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</si>
  <si>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</si>
  <si>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</si>
  <si>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</si>
  <si>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</si>
  <si>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</si>
  <si>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</si>
  <si>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</si>
  <si>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</si>
  <si>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</si>
  <si>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</si>
  <si>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</si>
  <si>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</si>
  <si>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</si>
  <si>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</si>
  <si>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</si>
  <si>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</si>
  <si>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</si>
  <si>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</si>
  <si>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</si>
  <si>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</si>
  <si>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</si>
  <si>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</si>
  <si>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</si>
  <si>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</si>
  <si>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</si>
  <si>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</si>
  <si>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</si>
  <si>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</si>
  <si>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</si>
  <si>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</si>
  <si>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</si>
  <si>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</si>
  <si>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</si>
  <si>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</si>
  <si>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</si>
  <si>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</si>
  <si>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</si>
  <si>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</si>
  <si>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</si>
  <si>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</si>
  <si>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</si>
  <si>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</si>
  <si>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</si>
  <si>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</si>
  <si>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</si>
  <si>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</si>
  <si>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</si>
  <si>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</si>
  <si>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</si>
  <si>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</si>
  <si>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</si>
  <si>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</si>
  <si>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</si>
  <si>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</si>
  <si>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</si>
  <si>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</si>
  <si>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</si>
  <si>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</si>
  <si>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</si>
  <si>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</si>
  <si>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</si>
  <si>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</si>
  <si>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</si>
  <si>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</si>
  <si>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</si>
  <si>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</si>
  <si>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</si>
  <si>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</si>
  <si>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</si>
  <si>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</si>
  <si>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</si>
  <si>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</si>
  <si>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</si>
  <si>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</si>
  <si>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</si>
  <si>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</si>
  <si>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</si>
  <si>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</si>
  <si>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</si>
  <si>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</si>
  <si>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</si>
  <si>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</si>
  <si>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</si>
  <si>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</si>
  <si>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</si>
  <si>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</si>
  <si>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</si>
  <si>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</si>
  <si>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</si>
  <si>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</si>
  <si>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</si>
  <si>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</si>
  <si>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</si>
  <si>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</si>
  <si>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</si>
  <si>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</si>
  <si>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</si>
  <si>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</si>
  <si>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</si>
  <si>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</si>
  <si>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</si>
  <si>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</si>
  <si>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</si>
  <si>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</si>
  <si>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</si>
  <si>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</si>
  <si>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</si>
  <si>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</si>
  <si>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</si>
  <si>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</si>
  <si>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</si>
  <si>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</si>
  <si>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</si>
  <si>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</si>
  <si>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</si>
  <si>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</si>
  <si>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</si>
  <si>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</si>
  <si>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</si>
  <si>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</si>
  <si>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</si>
  <si>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</si>
  <si>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</si>
  <si>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</si>
  <si>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</si>
  <si>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</si>
  <si>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</si>
  <si>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</si>
  <si>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</si>
  <si>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</si>
  <si>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</si>
  <si>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</si>
  <si>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</si>
  <si>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</si>
  <si>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</si>
  <si>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</si>
  <si>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</si>
  <si>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</si>
  <si>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</si>
  <si>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</si>
  <si>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</si>
  <si>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</si>
  <si>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</si>
  <si>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</si>
  <si>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</si>
  <si>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</si>
  <si>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</si>
  <si>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</si>
  <si>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</si>
  <si>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</si>
  <si>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</si>
  <si>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</si>
  <si>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</si>
  <si>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</si>
  <si>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</si>
  <si>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</si>
  <si>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</si>
  <si>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</si>
  <si>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</si>
  <si>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</si>
  <si>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</si>
  <si>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</si>
  <si>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</si>
  <si>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</si>
  <si>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</si>
  <si>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</si>
  <si>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</si>
  <si>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</si>
  <si>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</si>
  <si>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</si>
  <si>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</si>
  <si>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</si>
  <si>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</si>
  <si>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</si>
  <si>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</si>
  <si>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</si>
  <si>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</si>
  <si>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</si>
  <si>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</si>
  <si>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</si>
  <si>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</si>
  <si>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</si>
  <si>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</si>
  <si>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</si>
  <si>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</si>
  <si>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</si>
  <si>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</si>
  <si>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</si>
  <si>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</si>
  <si>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</si>
  <si>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</si>
  <si>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</si>
  <si>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</si>
  <si>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</si>
  <si>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</si>
  <si>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</si>
  <si>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</si>
  <si>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</si>
  <si>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</si>
  <si>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</si>
  <si>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</si>
  <si>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</si>
  <si>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</si>
  <si>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</si>
  <si>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</si>
  <si>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</si>
  <si>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</si>
  <si>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</si>
  <si>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</si>
  <si>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</si>
  <si>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</si>
  <si>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</si>
  <si>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</si>
  <si>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</si>
  <si>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</si>
  <si>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</si>
  <si>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</si>
  <si>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</si>
  <si>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</si>
  <si>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</si>
  <si>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</si>
  <si>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</si>
  <si>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</si>
  <si>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</si>
  <si>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</si>
  <si>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</si>
  <si>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</si>
  <si>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</si>
  <si>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</si>
  <si>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</si>
  <si>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</si>
  <si>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</si>
  <si>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</si>
  <si>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</si>
  <si>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</si>
  <si>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</si>
  <si>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</si>
  <si>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</si>
  <si>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</si>
  <si>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</si>
  <si>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</si>
  <si>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</si>
  <si>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</si>
  <si>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</si>
  <si>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</si>
  <si>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</si>
  <si>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</si>
  <si>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</si>
  <si>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</si>
  <si>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</si>
  <si>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</si>
  <si>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</si>
  <si>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</si>
  <si>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</si>
  <si>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</si>
  <si>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</si>
  <si>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</si>
  <si>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</si>
  <si>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</si>
  <si>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</si>
  <si>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</si>
  <si>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</si>
  <si>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</si>
  <si>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</si>
  <si>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</si>
  <si>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</si>
  <si>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</si>
  <si>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</si>
  <si>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</si>
  <si>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</si>
  <si>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</si>
  <si>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</si>
  <si>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</si>
  <si>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</si>
  <si>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</si>
  <si>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</si>
  <si>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</si>
  <si>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</si>
  <si>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</si>
  <si>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</si>
  <si>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</si>
  <si>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</si>
  <si>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</si>
  <si>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</si>
  <si>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</si>
  <si>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</si>
  <si>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</si>
  <si>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</si>
  <si>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</si>
  <si>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</si>
  <si>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</si>
  <si>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</si>
  <si>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</si>
  <si>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</si>
  <si>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</si>
  <si>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</si>
  <si>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</si>
  <si>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</si>
  <si>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</si>
  <si>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</si>
  <si>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</si>
  <si>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</si>
  <si>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</si>
  <si>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</si>
  <si>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</si>
  <si>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</si>
  <si>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</si>
  <si>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</si>
  <si>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</si>
  <si>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</si>
  <si>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</si>
  <si>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</si>
  <si>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</si>
  <si>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</si>
  <si>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</si>
  <si>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</si>
  <si>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</si>
  <si>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</si>
  <si>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</si>
  <si>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</si>
  <si>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</si>
  <si>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</si>
  <si>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</si>
  <si>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</si>
  <si>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</si>
  <si>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</si>
  <si>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</si>
  <si>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</si>
  <si>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</si>
  <si>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</si>
  <si>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</si>
  <si>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</si>
  <si>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</si>
  <si>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</si>
  <si>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</si>
  <si>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</si>
  <si>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</si>
  <si>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</si>
  <si>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</si>
  <si>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</si>
  <si>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</si>
  <si>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</si>
  <si>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</si>
  <si>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</si>
  <si>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</si>
  <si>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</si>
  <si>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</si>
  <si>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</si>
  <si>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</si>
  <si>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</si>
  <si>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</si>
  <si>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</si>
  <si>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</si>
  <si>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</si>
  <si>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</si>
  <si>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</si>
  <si>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</si>
  <si>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</si>
  <si>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</si>
  <si>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</si>
  <si>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</si>
  <si>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</si>
  <si>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</si>
  <si>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</si>
  <si>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</si>
  <si>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</si>
  <si>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</si>
  <si>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</si>
  <si>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</si>
  <si>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</si>
  <si>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</si>
  <si>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</si>
  <si>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</si>
  <si>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</si>
  <si>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</si>
  <si>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</si>
  <si>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</si>
  <si>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</si>
  <si>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</si>
  <si>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</si>
  <si>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</si>
  <si>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</si>
  <si>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</si>
  <si>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</si>
  <si>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</si>
  <si>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</si>
  <si>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</si>
  <si>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</si>
  <si>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</si>
  <si>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</si>
  <si>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</si>
  <si>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</si>
  <si>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</si>
  <si>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</si>
  <si>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</si>
  <si>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</si>
  <si>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</si>
  <si>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</si>
  <si>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</si>
  <si>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</si>
  <si>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</si>
  <si>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</si>
  <si>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</si>
  <si>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</si>
  <si>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</si>
  <si>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</si>
  <si>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</si>
  <si>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</si>
  <si>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</si>
  <si>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</si>
  <si>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</si>
  <si>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</si>
  <si>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</si>
  <si>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</si>
  <si>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</si>
  <si>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</si>
  <si>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</si>
  <si>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</si>
  <si>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</si>
  <si>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</si>
  <si>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</si>
  <si>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</si>
  <si>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</si>
  <si>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</si>
  <si>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</si>
  <si>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</si>
  <si>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</si>
  <si>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</si>
  <si>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</si>
  <si>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</si>
  <si>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</si>
  <si>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</si>
  <si>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</si>
  <si>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</si>
  <si>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</si>
  <si>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</si>
  <si>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</si>
  <si>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</si>
  <si>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</si>
  <si>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</si>
  <si>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</si>
  <si>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</si>
  <si>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</si>
  <si>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</si>
  <si>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</si>
  <si>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</si>
  <si>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</si>
  <si>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</si>
  <si>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</si>
  <si>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</si>
  <si>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</si>
  <si>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</si>
  <si>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</si>
  <si>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</si>
  <si>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</si>
  <si>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</si>
  <si>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</si>
  <si>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</si>
  <si>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</si>
  <si>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</si>
  <si>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</si>
  <si>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</si>
  <si>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</si>
  <si>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</si>
  <si>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</si>
  <si>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</si>
  <si>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</si>
  <si>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</si>
  <si>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</si>
  <si>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</si>
  <si>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</si>
  <si>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</si>
  <si>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</si>
  <si>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</si>
  <si>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</si>
  <si>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</si>
  <si>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</si>
  <si>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</si>
  <si>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</si>
  <si>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</si>
  <si>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</si>
  <si>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</si>
  <si>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</si>
  <si>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</si>
  <si>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</si>
  <si>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</si>
  <si>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</si>
  <si>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</si>
  <si>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</si>
  <si>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</si>
  <si>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</si>
  <si>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</si>
  <si>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</si>
  <si>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</si>
  <si>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</si>
  <si>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</si>
  <si>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</si>
  <si>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</si>
  <si>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</si>
  <si>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</si>
  <si>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</si>
  <si>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</si>
  <si>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</si>
  <si>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</si>
  <si>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</si>
  <si>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</si>
  <si>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</si>
  <si>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</si>
  <si>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</si>
  <si>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</si>
  <si>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</si>
  <si>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</si>
  <si>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</si>
  <si>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</si>
  <si>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</si>
  <si>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</si>
  <si>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</si>
  <si>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</si>
  <si>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</si>
  <si>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</si>
  <si>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</si>
  <si>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</si>
  <si>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</si>
  <si>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</si>
  <si>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</si>
  <si>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</si>
  <si>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</si>
  <si>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</si>
  <si>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</si>
  <si>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</si>
  <si>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</si>
  <si>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</si>
  <si>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</si>
  <si>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</si>
  <si>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</si>
  <si>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</si>
  <si>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</si>
  <si>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</si>
  <si>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</si>
  <si>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</si>
  <si>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</si>
  <si>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</si>
  <si>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</si>
  <si>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</si>
  <si>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</si>
  <si>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</si>
  <si>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</si>
  <si>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</si>
  <si>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</si>
  <si>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</si>
  <si>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</si>
  <si>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</si>
  <si>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</si>
  <si>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</si>
  <si>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</si>
  <si>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</si>
  <si>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</si>
  <si>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</si>
  <si>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</si>
  <si>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</si>
  <si>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</si>
  <si>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</si>
  <si>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</si>
  <si>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</si>
  <si>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</si>
  <si>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</si>
  <si>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</si>
  <si>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</si>
  <si>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</si>
  <si>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</si>
  <si>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</si>
  <si>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</si>
  <si>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</si>
  <si>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</si>
  <si>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</si>
  <si>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</si>
  <si>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</si>
  <si>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</si>
  <si>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</si>
  <si>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</si>
  <si>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</si>
  <si>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</si>
  <si>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</si>
  <si>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</si>
  <si>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</si>
  <si>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</si>
  <si>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</si>
  <si>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</si>
  <si>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</si>
  <si>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</si>
  <si>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</si>
  <si>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</si>
  <si>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</si>
  <si>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</si>
  <si>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</si>
  <si>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</si>
  <si>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</si>
  <si>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</si>
  <si>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</si>
  <si>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</si>
  <si>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</si>
  <si>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</si>
  <si>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</si>
  <si>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</si>
  <si>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</si>
  <si>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</si>
  <si>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</si>
  <si>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</si>
  <si>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</si>
  <si>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</si>
  <si>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</si>
  <si>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</si>
  <si>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</si>
  <si>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</si>
  <si>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</si>
  <si>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</si>
  <si>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</si>
  <si>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</si>
  <si>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</si>
  <si>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</si>
  <si>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</si>
  <si>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</si>
  <si>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</si>
  <si>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</si>
  <si>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</si>
  <si>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</si>
  <si>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</si>
  <si>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</si>
  <si>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</si>
  <si>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</si>
  <si>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</si>
  <si>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</si>
  <si>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</si>
  <si>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</si>
  <si>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</si>
  <si>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</si>
  <si>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</si>
  <si>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</si>
  <si>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</si>
  <si>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</si>
  <si>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</si>
  <si>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</si>
  <si>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</si>
  <si>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</si>
  <si>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</si>
  <si>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</si>
  <si>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</si>
  <si>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</si>
  <si>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</si>
  <si>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</si>
  <si>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</si>
  <si>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</si>
  <si>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</si>
  <si>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</si>
  <si>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</si>
  <si>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</si>
  <si>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</si>
  <si>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</si>
  <si>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</si>
  <si>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</si>
  <si>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</si>
  <si>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</si>
  <si>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</si>
  <si>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</si>
  <si>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</si>
  <si>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</si>
  <si>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</si>
  <si>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</si>
  <si>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</si>
  <si>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</si>
  <si>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</si>
  <si>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</si>
  <si>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</si>
  <si>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</si>
  <si>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</si>
  <si>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</si>
  <si>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</si>
  <si>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</si>
  <si>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</si>
  <si>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</si>
  <si>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</si>
  <si>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</si>
  <si>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</si>
  <si>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</si>
  <si>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</si>
  <si>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</si>
  <si>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</si>
  <si>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</si>
  <si>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</si>
  <si>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</si>
  <si>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</si>
  <si>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</si>
  <si>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</si>
  <si>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</si>
  <si>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</si>
  <si>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</si>
  <si>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</si>
  <si>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</si>
  <si>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</si>
  <si>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</si>
  <si>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</si>
  <si>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</si>
  <si>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</si>
  <si>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</si>
  <si>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</si>
  <si>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</si>
  <si>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</si>
  <si>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</si>
  <si>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</si>
  <si>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</si>
  <si>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</si>
  <si>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</si>
  <si>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</si>
  <si>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</si>
  <si>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</si>
  <si>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</si>
  <si>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</si>
  <si>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</si>
  <si>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</si>
  <si>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</si>
  <si>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</si>
  <si>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</si>
  <si>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</si>
  <si>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</si>
  <si>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</si>
  <si>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</si>
  <si>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</si>
  <si>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</si>
  <si>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</si>
  <si>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</si>
  <si>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</si>
  <si>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</si>
  <si>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</si>
  <si>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</si>
  <si>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</si>
  <si>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</si>
  <si>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</si>
  <si>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</si>
  <si>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</si>
  <si>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</si>
  <si>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</si>
  <si>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</si>
  <si>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</si>
  <si>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</si>
  <si>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</si>
  <si>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</si>
  <si>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</si>
  <si>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</si>
  <si>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</si>
  <si>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</si>
  <si>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</si>
  <si>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</si>
  <si>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</si>
  <si>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</si>
  <si>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</si>
  <si>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</si>
  <si>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</si>
  <si>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</si>
  <si>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</si>
  <si>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</si>
  <si>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</si>
  <si>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</si>
  <si>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</si>
  <si>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</si>
  <si>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</si>
  <si>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</si>
  <si>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</si>
  <si>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</si>
  <si>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</si>
  <si>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</si>
  <si>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</si>
  <si>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</si>
  <si>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</si>
  <si>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</si>
  <si>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</si>
  <si>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</si>
  <si>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</si>
  <si>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</si>
  <si>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</si>
  <si>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</si>
  <si>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</si>
  <si>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</si>
  <si>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</si>
  <si>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</si>
  <si>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</si>
  <si>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</si>
  <si>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</si>
  <si>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</si>
  <si>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</si>
  <si>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</si>
  <si>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</si>
  <si>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</si>
  <si>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</si>
  <si>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</si>
  <si>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</si>
  <si>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</si>
  <si>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</si>
  <si>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</si>
  <si>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</si>
  <si>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</si>
  <si>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</si>
  <si>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</si>
  <si>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</si>
  <si>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</si>
  <si>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</si>
  <si>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</si>
  <si>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</si>
  <si>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</si>
  <si>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</si>
  <si>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</si>
  <si>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</si>
  <si>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</si>
  <si>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</si>
  <si>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</si>
  <si>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</si>
  <si>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</si>
  <si>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</si>
  <si>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</si>
  <si>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</si>
  <si>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</si>
  <si>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</si>
  <si>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</si>
  <si>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</si>
  <si>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</si>
  <si>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</si>
  <si>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</si>
  <si>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</si>
  <si>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</si>
  <si>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</si>
  <si>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</si>
  <si>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</si>
  <si>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</si>
  <si>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</si>
  <si>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</si>
  <si>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</si>
  <si>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</si>
  <si>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</si>
  <si>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</si>
  <si>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</si>
  <si>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</si>
  <si>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</si>
  <si>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</si>
  <si>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</si>
  <si>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</si>
  <si>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</si>
  <si>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</si>
  <si>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</si>
  <si>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</si>
  <si>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</si>
  <si>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</si>
  <si>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</si>
  <si>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</si>
  <si>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</si>
  <si>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</si>
  <si>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</si>
  <si>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</si>
  <si>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</si>
  <si>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</si>
  <si>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</si>
  <si>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</si>
  <si>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</si>
  <si>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</si>
  <si>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</si>
  <si>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</si>
  <si>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</si>
  <si>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</si>
  <si>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</si>
  <si>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</si>
  <si>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</si>
  <si>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</si>
  <si>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</si>
  <si>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</si>
  <si>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</si>
  <si>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</si>
  <si>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</si>
  <si>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</si>
  <si>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</si>
  <si>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</si>
  <si>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</si>
  <si>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</si>
  <si>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</si>
  <si>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</si>
  <si>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</si>
  <si>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</si>
  <si>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</si>
  <si>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</si>
  <si>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</si>
  <si>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</si>
  <si>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</si>
  <si>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</si>
  <si>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</si>
  <si>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</si>
  <si>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</si>
  <si>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</si>
  <si>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</si>
  <si>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</si>
  <si>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</si>
  <si>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</si>
  <si>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</si>
  <si>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</si>
  <si>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</si>
  <si>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</si>
  <si>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</si>
  <si>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</si>
  <si>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</si>
  <si>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</si>
  <si>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</si>
  <si>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</si>
  <si>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</si>
  <si>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</si>
  <si>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</si>
  <si>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</si>
  <si>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</si>
  <si>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</si>
  <si>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</si>
  <si>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</si>
  <si>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</si>
  <si>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</si>
  <si>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</si>
  <si>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</si>
  <si>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</si>
  <si>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</si>
  <si>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</si>
  <si>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</si>
  <si>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</si>
  <si>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</si>
  <si>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</si>
  <si>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</si>
  <si>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</si>
  <si>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</si>
  <si>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</si>
  <si>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</si>
  <si>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</si>
  <si>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</si>
  <si>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</si>
  <si>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</si>
  <si>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</si>
  <si>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</si>
  <si>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</si>
  <si>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</si>
  <si>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</si>
  <si>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</si>
  <si>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</si>
  <si>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</si>
  <si>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</si>
  <si>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</si>
  <si>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</si>
  <si>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</si>
  <si>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</si>
  <si>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</si>
  <si>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</si>
  <si>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</si>
  <si>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</si>
  <si>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</si>
  <si>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</si>
  <si>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</si>
  <si>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</si>
  <si>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</si>
  <si>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</si>
  <si>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</si>
  <si>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</si>
  <si>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</si>
  <si>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</si>
  <si>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</si>
  <si>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</si>
  <si>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</si>
  <si>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</si>
  <si>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</si>
  <si>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</si>
  <si>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</si>
  <si>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</si>
  <si>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</si>
  <si>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</si>
  <si>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</si>
  <si>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</si>
  <si>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</si>
  <si>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</si>
  <si>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</si>
  <si>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</si>
  <si>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</si>
  <si>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</si>
  <si>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</si>
  <si>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</si>
  <si>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</si>
  <si>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</si>
  <si>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</si>
  <si>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</si>
  <si>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</si>
  <si>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</si>
  <si>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</si>
  <si>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</si>
  <si>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</si>
  <si>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</si>
  <si>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</si>
  <si>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</si>
  <si>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</si>
  <si>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</si>
  <si>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</si>
  <si>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</si>
  <si>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</si>
  <si>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</si>
  <si>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</si>
  <si>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</si>
  <si>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</si>
  <si>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</si>
  <si>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</si>
  <si>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</si>
  <si>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</si>
  <si>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</si>
  <si>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</si>
  <si>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</si>
  <si>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</si>
  <si>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</si>
  <si>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</si>
  <si>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</si>
  <si>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</si>
  <si>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</si>
  <si>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</si>
  <si>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</si>
  <si>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</si>
  <si>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</si>
  <si>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</si>
  <si>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</si>
  <si>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</si>
  <si>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</si>
  <si>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</si>
  <si>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</si>
  <si>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</si>
  <si>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</si>
  <si>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</si>
  <si>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</si>
  <si>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</si>
  <si>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</si>
  <si>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</si>
  <si>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</si>
  <si>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</si>
  <si>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</si>
  <si>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</si>
  <si>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</si>
  <si>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</si>
  <si>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</si>
  <si>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</si>
  <si>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</si>
  <si>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</si>
  <si>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</si>
  <si>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</si>
  <si>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</si>
  <si>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</si>
  <si>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</si>
  <si>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</si>
  <si>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</si>
  <si>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</si>
  <si>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</si>
  <si>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</si>
  <si>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</si>
  <si>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</si>
  <si>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</si>
  <si>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</si>
  <si>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</si>
  <si>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</si>
  <si>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</si>
  <si>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</si>
  <si>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</si>
  <si>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</si>
  <si>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</si>
  <si>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</si>
  <si>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</si>
  <si>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</si>
  <si>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</si>
  <si>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</si>
  <si>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</si>
  <si>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</si>
  <si>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</si>
  <si>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</si>
  <si>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</si>
  <si>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</si>
  <si>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</si>
  <si>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</si>
  <si>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</si>
  <si>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</si>
  <si>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</si>
  <si>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</si>
  <si>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</si>
  <si>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</si>
  <si>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</si>
  <si>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</si>
  <si>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</si>
  <si>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</si>
  <si>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</si>
  <si>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</si>
  <si>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</si>
  <si>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</si>
  <si>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</si>
  <si>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</si>
  <si>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</si>
  <si>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</si>
  <si>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</si>
  <si>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</si>
  <si>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</si>
  <si>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</si>
  <si>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</si>
  <si>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</si>
  <si>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</si>
  <si>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</si>
  <si>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</si>
  <si>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</si>
  <si>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</si>
  <si>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</si>
  <si>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</si>
  <si>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</si>
  <si>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</si>
  <si>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</si>
  <si>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</si>
  <si>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</si>
  <si>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</si>
  <si>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</si>
  <si>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</si>
  <si>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</si>
  <si>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</si>
  <si>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</si>
  <si>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</si>
  <si>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</si>
  <si>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</si>
  <si>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</si>
  <si>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</si>
  <si>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</si>
  <si>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</si>
  <si>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</si>
  <si>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</si>
  <si>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</si>
  <si>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</si>
  <si>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</si>
  <si>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</si>
  <si>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</si>
  <si>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</si>
  <si>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</si>
  <si>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</si>
  <si>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</si>
  <si>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</si>
  <si>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</si>
  <si>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</si>
  <si>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</si>
  <si>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</si>
  <si>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</si>
  <si>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</si>
  <si>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</si>
  <si>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</si>
  <si>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</si>
  <si>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</si>
  <si>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</si>
  <si>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</si>
  <si>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</si>
  <si>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</si>
  <si>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</si>
  <si>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</si>
  <si>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</si>
  <si>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</si>
  <si>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</si>
  <si>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</si>
  <si>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</si>
  <si>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</si>
  <si>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</si>
  <si>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</si>
  <si>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</si>
  <si>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</si>
  <si>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</si>
  <si>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</si>
  <si>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</si>
  <si>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</si>
  <si>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</si>
  <si>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</si>
  <si>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</si>
  <si>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</si>
  <si>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</si>
  <si>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</si>
  <si>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</si>
  <si>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</si>
  <si>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</si>
  <si>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</si>
  <si>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</si>
  <si>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</si>
  <si>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</si>
  <si>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</si>
  <si>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</si>
  <si>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</si>
  <si>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</si>
  <si>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</si>
  <si>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</si>
  <si>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</si>
  <si>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</si>
  <si>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</si>
  <si>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</si>
  <si>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</si>
  <si>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</si>
  <si>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</si>
  <si>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</si>
  <si>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</si>
  <si>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</si>
  <si>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</si>
  <si>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</si>
  <si>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</si>
  <si>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</si>
  <si>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</si>
  <si>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</si>
  <si>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</si>
  <si>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</si>
  <si>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</si>
  <si>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</si>
  <si>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</si>
  <si>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</si>
  <si>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</si>
  <si>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</si>
  <si>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</si>
  <si>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</si>
  <si>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</si>
  <si>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</si>
  <si>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</si>
  <si>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</si>
  <si>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</si>
  <si>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</si>
  <si>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</si>
  <si>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</si>
  <si>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</si>
  <si>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</si>
  <si>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</si>
  <si>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</si>
  <si>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</si>
  <si>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</si>
  <si>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</si>
  <si>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</si>
  <si>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</si>
  <si>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</si>
  <si>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</si>
  <si>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</si>
  <si>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</si>
  <si>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</si>
  <si>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</si>
  <si>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</si>
  <si>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</si>
  <si>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</si>
  <si>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</si>
  <si>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</si>
  <si>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</si>
  <si>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</si>
  <si>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</si>
  <si>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</si>
  <si>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</si>
  <si>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</si>
  <si>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</si>
  <si>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</si>
  <si>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</si>
  <si>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</si>
  <si>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</si>
  <si>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</si>
  <si>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</si>
  <si>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</si>
  <si>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</si>
  <si>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</si>
  <si>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</si>
  <si>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</si>
  <si>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</si>
  <si>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</si>
  <si>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</si>
  <si>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</si>
  <si>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</si>
  <si>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</si>
  <si>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</si>
  <si>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</si>
  <si>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</si>
  <si>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</si>
  <si>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</si>
  <si>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</si>
  <si>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</si>
  <si>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</si>
  <si>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</si>
  <si>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</si>
  <si>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</si>
  <si>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</si>
  <si>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</si>
  <si>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</si>
  <si>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</si>
  <si>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</si>
  <si>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</si>
  <si>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</si>
  <si>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</si>
  <si>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</si>
  <si>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</si>
  <si>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</si>
  <si>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</si>
  <si>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</si>
  <si>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</si>
  <si>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</si>
  <si>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</si>
  <si>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</si>
  <si>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</si>
  <si>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</si>
  <si>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</si>
  <si>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</si>
  <si>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</si>
  <si>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</si>
  <si>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</si>
  <si>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</si>
  <si>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</si>
  <si>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</si>
  <si>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</si>
  <si>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</si>
  <si>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</si>
  <si>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</si>
  <si>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</si>
  <si>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</si>
  <si>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</si>
  <si>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</si>
  <si>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</si>
  <si>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</si>
  <si>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</si>
  <si>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</si>
  <si>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</si>
  <si>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</si>
  <si>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</si>
  <si>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</si>
  <si>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</si>
  <si>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</si>
  <si>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</si>
  <si>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</si>
  <si>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</si>
  <si>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</si>
  <si>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</si>
  <si>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</si>
  <si>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</si>
  <si>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</si>
  <si>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</si>
  <si>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</si>
  <si>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</si>
  <si>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</si>
  <si>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</si>
  <si>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</si>
  <si>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</si>
  <si>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</si>
  <si>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</si>
  <si>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</si>
  <si>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</si>
  <si>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</si>
  <si>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</si>
  <si>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</si>
  <si>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</si>
  <si>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</si>
  <si>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</si>
  <si>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</si>
  <si>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</si>
  <si>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</si>
  <si>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</si>
  <si>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</si>
  <si>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</si>
  <si>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</si>
  <si>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</si>
  <si>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</si>
  <si>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</si>
  <si>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</si>
  <si>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</si>
  <si>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</si>
  <si>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</si>
  <si>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</si>
  <si>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</si>
  <si>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</si>
  <si>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</si>
  <si>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</si>
  <si>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</si>
  <si>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</si>
  <si>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</si>
  <si>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</si>
  <si>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</si>
  <si>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</si>
  <si>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</si>
  <si>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</si>
  <si>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</si>
  <si>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</si>
  <si>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</si>
  <si>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</si>
  <si>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</si>
  <si>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</si>
  <si>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</si>
  <si>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</si>
  <si>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</si>
  <si>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</si>
  <si>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</si>
  <si>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</si>
  <si>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</si>
  <si>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</si>
  <si>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</si>
  <si>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</si>
  <si>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</si>
  <si>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</si>
  <si>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</si>
  <si>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</si>
  <si>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</si>
  <si>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</si>
  <si>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</si>
  <si>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</si>
  <si>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</si>
  <si>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</si>
  <si>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</si>
  <si>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</si>
  <si>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</si>
  <si>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</si>
  <si>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</si>
  <si>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</si>
  <si>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</si>
  <si>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</si>
  <si>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</si>
  <si>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</si>
  <si>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</si>
  <si>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</si>
  <si>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</si>
  <si>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</si>
  <si>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</si>
  <si>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</si>
  <si>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</si>
  <si>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</si>
  <si>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</si>
  <si>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</si>
  <si>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</si>
  <si>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</si>
  <si>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</si>
  <si>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</si>
  <si>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</si>
  <si>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</si>
  <si>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</si>
  <si>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</si>
  <si>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</si>
  <si>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</si>
  <si>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</si>
  <si>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</si>
  <si>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</si>
  <si>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</si>
  <si>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</si>
  <si>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</si>
  <si>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</si>
  <si>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</si>
  <si>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</si>
  <si>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</si>
  <si>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</si>
  <si>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</si>
  <si>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</si>
  <si>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</si>
  <si>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</si>
  <si>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</si>
  <si>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</si>
  <si>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</si>
  <si>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</si>
  <si>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</si>
  <si>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</si>
  <si>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</si>
  <si>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</si>
  <si>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</si>
  <si>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</si>
  <si>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</si>
  <si>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</si>
  <si>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</si>
  <si>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</si>
  <si>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</si>
  <si>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</si>
  <si>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</si>
  <si>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</si>
  <si>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</si>
  <si>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</si>
  <si>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</si>
  <si>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</si>
  <si>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</si>
  <si>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</si>
  <si>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</si>
  <si>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</si>
  <si>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</si>
  <si>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</si>
  <si>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</si>
  <si>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</si>
  <si>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</si>
  <si>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</si>
  <si>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</si>
  <si>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</si>
  <si>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</si>
  <si>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</si>
  <si>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</si>
  <si>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</si>
  <si>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</si>
  <si>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</si>
  <si>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</si>
  <si>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</si>
  <si>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</si>
  <si>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</si>
  <si>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</si>
  <si>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</si>
  <si>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</si>
  <si>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</si>
  <si>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</si>
  <si>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</si>
  <si>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</si>
  <si>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</si>
  <si>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</si>
  <si>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</si>
  <si>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</si>
  <si>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</si>
  <si>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</si>
  <si>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</si>
  <si>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</si>
  <si>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</si>
  <si>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</si>
  <si>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</si>
  <si>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</si>
  <si>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</si>
  <si>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</si>
  <si>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</si>
  <si>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</si>
  <si>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</si>
  <si>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</si>
  <si>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</si>
  <si>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</si>
  <si>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</si>
  <si>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</si>
  <si>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</si>
  <si>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</si>
  <si>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</si>
  <si>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</si>
  <si>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</si>
  <si>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</si>
  <si>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</si>
  <si>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</si>
  <si>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</si>
  <si>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</si>
  <si>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</si>
  <si>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</si>
  <si>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</si>
  <si>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</si>
  <si>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</si>
  <si>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</si>
  <si>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</si>
  <si>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</si>
  <si>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</si>
  <si>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</si>
  <si>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</si>
  <si>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</si>
  <si>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</si>
  <si>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</si>
  <si>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</si>
  <si>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</si>
  <si>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</si>
  <si>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</si>
  <si>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</si>
  <si>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</si>
  <si>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</si>
  <si>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</si>
  <si>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</si>
  <si>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</si>
  <si>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</si>
  <si>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</si>
  <si>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</si>
  <si>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</si>
  <si>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</si>
  <si>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</si>
  <si>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</si>
  <si>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</si>
  <si>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</si>
  <si>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</si>
  <si>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</si>
  <si>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</si>
  <si>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</si>
  <si>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</si>
  <si>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</si>
  <si>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</si>
  <si>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</si>
  <si>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</si>
  <si>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</si>
  <si>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</si>
  <si>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</si>
  <si>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</si>
  <si>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</si>
  <si>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</si>
  <si>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</si>
  <si>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</si>
  <si>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</si>
  <si>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</si>
  <si>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</si>
  <si>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</si>
  <si>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</si>
  <si>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</si>
  <si>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</si>
  <si>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</si>
  <si>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</si>
  <si>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</si>
  <si>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</si>
  <si>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</si>
  <si>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</si>
  <si>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</si>
  <si>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</si>
  <si>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</si>
  <si>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</si>
  <si>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</si>
  <si>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</si>
  <si>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</si>
  <si>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</si>
  <si>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</si>
  <si>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</si>
  <si>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</si>
  <si>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</si>
  <si>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</si>
  <si>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</si>
  <si>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</si>
  <si>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</si>
  <si>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</si>
  <si>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</si>
  <si>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</si>
  <si>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</si>
  <si>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</si>
  <si>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</si>
  <si>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</si>
  <si>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</si>
  <si>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</si>
  <si>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</si>
  <si>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</si>
  <si>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</si>
  <si>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</si>
  <si>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</si>
  <si>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</si>
  <si>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</si>
  <si>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</si>
  <si>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</si>
  <si>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</si>
  <si>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</si>
  <si>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</si>
  <si>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</si>
  <si>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</si>
  <si>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</si>
  <si>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</si>
  <si>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</si>
  <si>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</si>
  <si>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</si>
  <si>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</si>
  <si>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</si>
  <si>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</si>
  <si>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</si>
  <si>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</si>
  <si>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</si>
  <si>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</si>
  <si>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</si>
  <si>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</si>
  <si>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</si>
  <si>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</si>
  <si>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</si>
  <si>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</si>
  <si>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</si>
  <si>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</si>
  <si>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</si>
  <si>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</si>
  <si>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</si>
  <si>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</si>
  <si>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</si>
  <si>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</si>
  <si>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</si>
  <si>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</si>
  <si>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</si>
  <si>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</si>
  <si>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</si>
  <si>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</si>
  <si>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</si>
  <si>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</si>
  <si>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</si>
  <si>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</si>
  <si>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</si>
  <si>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</si>
  <si>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</si>
  <si>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</si>
  <si>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</si>
  <si>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</si>
  <si>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</si>
  <si>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</si>
  <si>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</si>
  <si>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</si>
  <si>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</si>
  <si>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</si>
  <si>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</si>
  <si>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</si>
  <si>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</si>
  <si>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</si>
  <si>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</si>
  <si>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</si>
  <si>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</si>
  <si>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</si>
  <si>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</si>
  <si>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</si>
  <si>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</si>
  <si>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</si>
  <si>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</si>
  <si>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</si>
  <si>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</si>
  <si>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</si>
  <si>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</si>
  <si>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</si>
  <si>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</si>
  <si>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</si>
  <si>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</si>
  <si>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</si>
  <si>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</si>
  <si>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</si>
  <si>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</si>
  <si>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</si>
  <si>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</si>
  <si>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</si>
  <si>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</si>
  <si>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</si>
  <si>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</si>
  <si>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</si>
  <si>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</si>
  <si>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</si>
  <si>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</si>
  <si>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</si>
  <si>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</si>
  <si>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</si>
  <si>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</si>
  <si>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</si>
  <si>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</si>
  <si>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</si>
  <si>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</si>
  <si>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</si>
  <si>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</si>
  <si>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</si>
  <si>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</si>
  <si>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</si>
  <si>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</si>
  <si>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</si>
  <si>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</si>
  <si>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</si>
  <si>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</si>
  <si>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</si>
  <si>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</si>
  <si>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</si>
  <si>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</si>
  <si>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</si>
  <si>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</si>
  <si>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</si>
  <si>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</si>
  <si>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</si>
  <si>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</si>
  <si>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</si>
  <si>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</si>
  <si>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</si>
  <si>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</si>
  <si>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</si>
  <si>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</si>
  <si>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</si>
  <si>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</si>
  <si>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</si>
  <si>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</si>
  <si>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</si>
  <si>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</si>
  <si>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</si>
  <si>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</si>
  <si>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</si>
  <si>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</si>
  <si>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</si>
  <si>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</si>
  <si>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</si>
  <si>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</si>
  <si>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</si>
  <si>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</si>
  <si>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</si>
  <si>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</si>
  <si>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</si>
  <si>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</si>
  <si>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</si>
  <si>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</si>
  <si>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</si>
  <si>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</si>
  <si>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</si>
  <si>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</si>
  <si>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</si>
  <si>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</si>
  <si>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</si>
  <si>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</si>
  <si>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</si>
  <si>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</si>
  <si>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</si>
  <si>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</si>
  <si>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</si>
  <si>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</si>
  <si>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</si>
  <si>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</si>
  <si>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</si>
  <si>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</si>
  <si>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</si>
  <si>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</si>
  <si>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</si>
  <si>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</si>
  <si>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</si>
  <si>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</si>
  <si>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</si>
  <si>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</si>
  <si>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</si>
  <si>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</si>
  <si>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</si>
  <si>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</si>
  <si>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</si>
  <si>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</si>
  <si>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</si>
  <si>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</si>
  <si>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</si>
  <si>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</si>
  <si>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</si>
  <si>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</si>
  <si>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</si>
  <si>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</si>
  <si>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</si>
  <si>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</si>
  <si>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</si>
  <si>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</si>
  <si>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</si>
  <si>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</si>
  <si>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</si>
  <si>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</si>
  <si>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</si>
  <si>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</si>
  <si>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</si>
  <si>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</si>
  <si>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</si>
  <si>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</si>
  <si>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</si>
  <si>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</si>
  <si>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</si>
  <si>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</si>
  <si>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</si>
  <si>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</si>
  <si>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</si>
  <si>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</si>
  <si>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</si>
  <si>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</si>
  <si>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</si>
  <si>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</si>
  <si>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</si>
  <si>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</si>
  <si>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</si>
  <si>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</si>
  <si>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</si>
  <si>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</si>
  <si>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</si>
  <si>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</si>
  <si>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</si>
  <si>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</si>
  <si>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</si>
  <si>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</si>
  <si>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</si>
  <si>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</si>
  <si>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</si>
  <si>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</si>
  <si>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</si>
  <si>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</si>
  <si>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</si>
  <si>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</si>
  <si>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</si>
  <si>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</si>
  <si>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</si>
  <si>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</si>
  <si>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</si>
  <si>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</si>
  <si>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</si>
  <si>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</si>
  <si>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</si>
  <si>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</si>
  <si>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</si>
  <si>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</si>
  <si>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</si>
  <si>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</si>
  <si>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</si>
  <si>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</si>
  <si>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</si>
  <si>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</si>
  <si>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</si>
  <si>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</si>
  <si>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</si>
  <si>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</si>
  <si>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</si>
  <si>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</si>
  <si>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</si>
  <si>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</si>
  <si>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</si>
  <si>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</si>
  <si>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</si>
  <si>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</si>
  <si>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</si>
  <si>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</si>
  <si>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</si>
  <si>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</si>
  <si>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</si>
  <si>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</si>
  <si>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</si>
  <si>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</si>
  <si>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</si>
  <si>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</si>
  <si>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</si>
  <si>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</si>
  <si>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</si>
  <si>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</si>
  <si>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</si>
  <si>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</si>
  <si>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</si>
  <si>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</si>
  <si>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</si>
  <si>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</si>
  <si>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</si>
  <si>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</si>
  <si>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</si>
  <si>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</si>
  <si>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</si>
  <si>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</si>
  <si>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</si>
  <si>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</si>
  <si>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</si>
  <si>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</si>
  <si>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</si>
  <si>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</si>
  <si>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</si>
  <si>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</si>
  <si>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</si>
  <si>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</si>
  <si>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</si>
  <si>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</si>
  <si>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</si>
  <si>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</si>
  <si>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</si>
  <si>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</si>
  <si>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</si>
  <si>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</si>
  <si>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</si>
  <si>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</si>
  <si>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</si>
  <si>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</si>
  <si>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</si>
  <si>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</si>
  <si>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</si>
  <si>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</si>
  <si>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</si>
  <si>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</si>
  <si>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</si>
  <si>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</si>
  <si>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</si>
  <si>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</si>
  <si>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</si>
  <si>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</si>
  <si>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</si>
  <si>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</si>
  <si>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</si>
  <si>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</si>
  <si>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</si>
  <si>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</si>
  <si>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</si>
  <si>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</si>
  <si>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</si>
  <si>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</si>
  <si>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</si>
  <si>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</si>
  <si>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</si>
  <si>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</si>
  <si>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</si>
  <si>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</si>
  <si>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</si>
  <si>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</si>
  <si>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</si>
  <si>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</si>
  <si>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</si>
  <si>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</si>
  <si>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</si>
  <si>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</si>
  <si>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</si>
  <si>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</si>
  <si>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</si>
  <si>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</si>
  <si>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</si>
  <si>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</si>
  <si>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</si>
  <si>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</si>
  <si>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</si>
  <si>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</si>
  <si>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</si>
  <si>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</si>
  <si>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</si>
  <si>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</si>
  <si>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</si>
  <si>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</si>
  <si>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</si>
  <si>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</si>
  <si>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</si>
  <si>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</si>
  <si>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</si>
  <si>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</si>
  <si>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</si>
  <si>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</si>
  <si>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</si>
  <si>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</si>
  <si>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</si>
  <si>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</si>
  <si>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</si>
  <si>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</si>
  <si>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</si>
  <si>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</si>
  <si>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</si>
  <si>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</si>
  <si>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</si>
  <si>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</si>
  <si>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</si>
  <si>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</si>
  <si>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</si>
  <si>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</si>
  <si>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</si>
  <si>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</si>
  <si>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</si>
  <si>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</si>
  <si>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</si>
  <si>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</si>
  <si>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</si>
  <si>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</si>
  <si>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</si>
  <si>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</si>
  <si>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</si>
  <si>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</si>
  <si>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</si>
  <si>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</si>
  <si>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</si>
  <si>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</si>
  <si>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</si>
  <si>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</si>
  <si>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</si>
  <si>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</si>
  <si>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</si>
  <si>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</si>
  <si>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</si>
  <si>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</si>
  <si>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</si>
  <si>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</si>
  <si>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</si>
  <si>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</si>
  <si>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</si>
  <si>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</si>
  <si>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</si>
  <si>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</si>
  <si>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</si>
  <si>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</si>
  <si>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</si>
  <si>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</si>
  <si>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</si>
  <si>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</si>
  <si>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</si>
  <si>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</si>
  <si>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</si>
  <si>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</si>
  <si>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</si>
  <si>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</si>
  <si>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</si>
  <si>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</si>
  <si>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</si>
  <si>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</si>
  <si>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</si>
  <si>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</si>
  <si>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</si>
  <si>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</si>
  <si>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</si>
  <si>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</si>
  <si>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</si>
  <si>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</si>
  <si>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</si>
  <si>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</si>
  <si>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</si>
  <si>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</si>
  <si>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</si>
  <si>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</si>
  <si>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</si>
  <si>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</si>
  <si>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</si>
  <si>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</si>
  <si>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</si>
  <si>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</si>
  <si>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</si>
  <si>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</si>
  <si>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</si>
  <si>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</si>
  <si>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</si>
  <si>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</si>
  <si>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</si>
  <si>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</si>
  <si>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</si>
  <si>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</si>
  <si>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</si>
  <si>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</si>
  <si>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</si>
  <si>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</si>
  <si>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</si>
  <si>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</si>
  <si>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</si>
  <si>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</si>
  <si>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</si>
  <si>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</si>
  <si>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</si>
  <si>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</si>
  <si>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</si>
  <si>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</si>
  <si>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</si>
  <si>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</si>
  <si>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</si>
  <si>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</si>
  <si>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</si>
  <si>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</si>
  <si>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</si>
  <si>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</si>
  <si>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</si>
  <si>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</si>
  <si>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</si>
  <si>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</si>
  <si>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</si>
  <si>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</si>
  <si>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</si>
  <si>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</si>
  <si>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</si>
  <si>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</si>
  <si>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</si>
  <si>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</si>
  <si>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</si>
  <si>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</si>
  <si>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</si>
  <si>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</si>
  <si>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</si>
  <si>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</si>
  <si>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</si>
  <si>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</si>
  <si>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</si>
  <si>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</si>
  <si>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</si>
  <si>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</si>
  <si>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</si>
  <si>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</si>
  <si>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</si>
  <si>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</si>
  <si>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</si>
  <si>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</si>
  <si>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</si>
  <si>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</si>
  <si>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</si>
  <si>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</si>
  <si>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</si>
  <si>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</si>
  <si>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</si>
  <si>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</si>
  <si>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</si>
  <si>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</si>
  <si>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</si>
  <si>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</si>
  <si>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</si>
  <si>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</si>
  <si>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</si>
  <si>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</si>
  <si>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</si>
  <si>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</si>
  <si>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</si>
  <si>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</si>
  <si>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</si>
  <si>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</si>
  <si>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</si>
  <si>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</si>
  <si>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</si>
  <si>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</si>
  <si>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</si>
  <si>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</si>
  <si>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</si>
  <si>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</si>
  <si>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</si>
  <si>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</si>
  <si>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</si>
  <si>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</si>
  <si>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</si>
  <si>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</si>
  <si>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</si>
  <si>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</si>
  <si>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</si>
  <si>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</si>
  <si>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</si>
  <si>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</si>
  <si>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</si>
  <si>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</si>
  <si>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</si>
  <si>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</si>
  <si>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</si>
  <si>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</si>
  <si>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</si>
  <si>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</si>
  <si>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</si>
  <si>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</si>
  <si>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</si>
  <si>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</si>
  <si>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</si>
  <si>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</si>
  <si>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</si>
  <si>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</si>
  <si>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</si>
  <si>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</si>
  <si>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</si>
  <si>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</si>
  <si>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</si>
  <si>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</si>
  <si>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</si>
  <si>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</si>
  <si>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</si>
  <si>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</si>
  <si>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</si>
  <si>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</si>
  <si>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</si>
  <si>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</si>
  <si>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</si>
  <si>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</si>
  <si>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</si>
  <si>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</si>
  <si>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</si>
  <si>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</si>
  <si>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</si>
  <si>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</si>
  <si>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</si>
  <si>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</si>
  <si>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</si>
  <si>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</si>
  <si>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</si>
  <si>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</si>
  <si>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</si>
  <si>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</si>
  <si>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</si>
  <si>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</si>
  <si>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</si>
  <si>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</si>
  <si>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</si>
  <si>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</si>
  <si>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</si>
  <si>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</si>
  <si>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</si>
  <si>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</si>
  <si>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</si>
  <si>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</si>
  <si>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</si>
  <si>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</si>
  <si>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</si>
  <si>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</si>
  <si>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</si>
  <si>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</si>
  <si>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</si>
  <si>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</si>
  <si>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</si>
  <si>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</si>
  <si>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</si>
  <si>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</si>
  <si>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</si>
  <si>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</si>
  <si>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</si>
  <si>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</si>
  <si>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</si>
  <si>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</si>
  <si>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</si>
  <si>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</si>
  <si>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</si>
  <si>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</si>
  <si>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</si>
  <si>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</si>
  <si>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</si>
  <si>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</si>
  <si>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</si>
  <si>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</si>
  <si>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</si>
  <si>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</si>
  <si>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</si>
  <si>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</si>
  <si>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</si>
  <si>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</si>
  <si>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</si>
  <si>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</si>
  <si>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</si>
  <si>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</si>
  <si>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</si>
  <si>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</si>
  <si>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</si>
  <si>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</si>
  <si>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</si>
  <si>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</si>
  <si>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</si>
  <si>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</si>
  <si>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</si>
  <si>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</si>
  <si>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</si>
  <si>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</si>
  <si>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</si>
  <si>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</si>
  <si>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</si>
  <si>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</si>
  <si>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</si>
  <si>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</si>
  <si>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</si>
  <si>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</si>
  <si>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</si>
  <si>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</si>
  <si>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</si>
  <si>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</si>
  <si>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</si>
  <si>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</si>
  <si>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</si>
  <si>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</si>
  <si>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</si>
  <si>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</si>
  <si>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</si>
  <si>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</si>
  <si>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</si>
  <si>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</si>
  <si>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</si>
  <si>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</si>
  <si>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</si>
  <si>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</si>
  <si>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</si>
  <si>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</si>
  <si>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</si>
  <si>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</si>
  <si>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</si>
  <si>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</si>
  <si>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</si>
  <si>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</si>
  <si>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</si>
  <si>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</si>
  <si>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</si>
  <si>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</si>
  <si>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</si>
  <si>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</si>
  <si>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</si>
  <si>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</si>
  <si>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</si>
  <si>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</si>
  <si>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</si>
  <si>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</si>
  <si>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</si>
  <si>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</si>
  <si>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</si>
  <si>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</si>
  <si>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</si>
  <si>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</si>
  <si>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</si>
  <si>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</si>
  <si>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</si>
  <si>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</si>
  <si>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</si>
  <si>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</si>
  <si>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</si>
  <si>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</si>
  <si>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</si>
  <si>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</si>
  <si>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</si>
  <si>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</si>
  <si>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</si>
  <si>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</si>
  <si>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</si>
  <si>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</si>
  <si>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</si>
  <si>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</si>
  <si>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</si>
  <si>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</si>
  <si>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</si>
  <si>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</si>
  <si>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</si>
  <si>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</si>
  <si>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</si>
  <si>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</si>
  <si>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</si>
  <si>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</si>
  <si>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</si>
  <si>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</si>
  <si>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</si>
  <si>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</si>
  <si>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</si>
  <si>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</si>
  <si>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</si>
  <si>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</si>
  <si>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</si>
  <si>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</si>
  <si>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</si>
  <si>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</si>
  <si>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</si>
  <si>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</si>
  <si>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</si>
  <si>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</si>
  <si>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</si>
  <si>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</si>
  <si>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</si>
  <si>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</si>
  <si>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</si>
  <si>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</si>
  <si>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</si>
  <si>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</si>
  <si>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</si>
  <si>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</si>
  <si>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</si>
  <si>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</si>
  <si>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</si>
  <si>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</si>
  <si>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</si>
  <si>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</si>
  <si>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</si>
  <si>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</si>
  <si>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</si>
  <si>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</si>
  <si>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</si>
  <si>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</si>
  <si>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</si>
  <si>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</si>
  <si>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</si>
  <si>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</si>
  <si>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</si>
  <si>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</si>
  <si>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</si>
  <si>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</si>
  <si>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</si>
  <si>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</si>
  <si>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</si>
  <si>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</si>
  <si>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</si>
  <si>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</si>
  <si>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</si>
  <si>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</si>
  <si>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</si>
  <si>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</si>
  <si>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</si>
  <si>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</si>
  <si>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</si>
  <si>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</si>
  <si>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</si>
  <si>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</si>
  <si>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</si>
  <si>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</si>
  <si>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</si>
  <si>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</si>
  <si>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</si>
  <si>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</si>
  <si>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</si>
  <si>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</si>
  <si>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</si>
  <si>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</si>
  <si>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</si>
  <si>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</si>
  <si>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</si>
  <si>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</si>
  <si>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</si>
  <si>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</si>
  <si>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</si>
  <si>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</si>
  <si>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</si>
  <si>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</si>
  <si>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</si>
  <si>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</si>
  <si>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</si>
  <si>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</si>
  <si>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</si>
  <si>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</si>
  <si>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</si>
  <si>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</si>
  <si>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</si>
  <si>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</si>
  <si>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</si>
  <si>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</si>
  <si>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</si>
  <si>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</si>
  <si>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</si>
  <si>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</si>
  <si>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</si>
  <si>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</si>
  <si>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</si>
  <si>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</si>
  <si>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</si>
  <si>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</si>
  <si>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</si>
  <si>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</si>
  <si>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</si>
  <si>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</si>
  <si>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</si>
  <si>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</si>
  <si>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</si>
  <si>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</si>
  <si>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</si>
  <si>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</si>
  <si>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</si>
  <si>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</si>
  <si>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</si>
  <si>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</si>
  <si>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</si>
  <si>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</si>
  <si>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</si>
  <si>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</si>
  <si>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</si>
  <si>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</si>
  <si>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</si>
  <si>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</si>
  <si>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</si>
  <si>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</si>
  <si>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</si>
  <si>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</si>
  <si>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</si>
  <si>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</si>
  <si>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</si>
  <si>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</si>
  <si>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</si>
  <si>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</si>
  <si>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</si>
  <si>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</si>
  <si>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</si>
  <si>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</si>
  <si>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</si>
  <si>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</si>
  <si>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</si>
  <si>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</si>
  <si>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</si>
  <si>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</si>
  <si>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</si>
  <si>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</si>
  <si>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</si>
  <si>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</si>
  <si>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</si>
  <si>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</si>
  <si>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</si>
  <si>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</si>
  <si>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</si>
  <si>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</si>
  <si>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</si>
  <si>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</si>
  <si>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</si>
  <si>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</si>
  <si>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</si>
  <si>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</si>
  <si>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</si>
  <si>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</si>
  <si>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</si>
  <si>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</si>
  <si>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</si>
  <si>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</si>
  <si>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</si>
  <si>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</si>
  <si>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</si>
  <si>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</si>
  <si>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</si>
  <si>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</si>
  <si>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</si>
  <si>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</si>
  <si>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</si>
  <si>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</si>
  <si>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</si>
  <si>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</si>
  <si>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</si>
  <si>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</si>
  <si>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</si>
  <si>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</si>
  <si>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</si>
  <si>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</si>
  <si>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</si>
  <si>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</si>
  <si>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</si>
  <si>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</si>
  <si>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</si>
  <si>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</si>
  <si>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</si>
  <si>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</si>
  <si>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</si>
  <si>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</si>
  <si>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</si>
  <si>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</si>
  <si>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</si>
  <si>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</si>
  <si>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</si>
  <si>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</si>
  <si>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</si>
  <si>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</si>
  <si>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</si>
  <si>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</si>
  <si>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</si>
  <si>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</si>
  <si>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</si>
  <si>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</si>
  <si>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</si>
  <si>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</si>
  <si>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</si>
  <si>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</si>
  <si>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</si>
  <si>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</si>
  <si>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</si>
  <si>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</si>
  <si>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</si>
  <si>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</si>
  <si>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</si>
  <si>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</si>
  <si>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</si>
  <si>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</si>
  <si>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</si>
  <si>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</si>
  <si>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</si>
  <si>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</si>
  <si>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</si>
  <si>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</si>
  <si>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</si>
  <si>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</si>
  <si>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</si>
  <si>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</si>
  <si>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</si>
  <si>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</si>
  <si>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</si>
  <si>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</si>
  <si>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</si>
  <si>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</si>
  <si>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</si>
  <si>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</si>
  <si>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</si>
  <si>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</si>
  <si>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</si>
  <si>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</si>
  <si>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</si>
  <si>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</si>
  <si>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</si>
  <si>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</si>
  <si>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</si>
  <si>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</si>
  <si>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</si>
  <si>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</si>
  <si>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</si>
  <si>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</si>
  <si>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</si>
  <si>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</si>
  <si>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</si>
  <si>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</si>
  <si>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</si>
  <si>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</si>
  <si>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</si>
  <si>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</si>
  <si>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</si>
  <si>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</si>
  <si>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</si>
  <si>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</si>
  <si>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</si>
  <si>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</si>
  <si>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</si>
  <si>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</si>
  <si>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</si>
  <si>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</si>
  <si>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</si>
  <si>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</si>
  <si>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</si>
  <si>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</si>
  <si>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</si>
  <si>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</si>
  <si>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</si>
  <si>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</si>
  <si>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</si>
  <si>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</si>
  <si>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</si>
  <si>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</si>
  <si>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</si>
  <si>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</si>
  <si>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</si>
  <si>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</si>
  <si>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</si>
  <si>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</si>
  <si>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</si>
  <si>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</si>
  <si>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</si>
  <si>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</si>
  <si>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</si>
  <si>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</si>
  <si>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</si>
  <si>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</si>
  <si>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</si>
  <si>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</si>
  <si>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</si>
  <si>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</si>
  <si>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</si>
  <si>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</si>
  <si>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</si>
  <si>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</si>
  <si>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</si>
  <si>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</si>
  <si>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</si>
  <si>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</si>
  <si>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</si>
  <si>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</si>
  <si>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</si>
  <si>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</si>
  <si>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</si>
  <si>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</si>
  <si>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</si>
  <si>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</si>
  <si>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</si>
  <si>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</si>
  <si>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</si>
  <si>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</si>
  <si>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</si>
  <si>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</si>
  <si>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</si>
  <si>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</si>
  <si>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</si>
  <si>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</si>
  <si>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</si>
  <si>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</si>
  <si>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</si>
  <si>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</si>
  <si>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</si>
  <si>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</si>
  <si>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</si>
  <si>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</si>
  <si>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</si>
  <si>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</si>
  <si>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</si>
  <si>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</si>
  <si>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</si>
  <si>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</si>
  <si>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</si>
  <si>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</si>
  <si>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</si>
  <si>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</si>
  <si>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</si>
  <si>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</si>
  <si>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</si>
  <si>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</si>
  <si>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</si>
  <si>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</si>
  <si>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</si>
  <si>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</si>
  <si>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</si>
  <si>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</si>
  <si>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</si>
  <si>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</si>
  <si>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</si>
  <si>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</si>
  <si>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</si>
  <si>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</si>
  <si>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</si>
  <si>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</si>
  <si>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</si>
  <si>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</si>
  <si>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</si>
  <si>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</si>
  <si>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</si>
  <si>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</si>
  <si>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</si>
  <si>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</si>
  <si>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</si>
  <si>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</si>
  <si>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</si>
  <si>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</si>
  <si>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</si>
  <si>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</si>
  <si>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</si>
  <si>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</si>
  <si>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</si>
  <si>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</si>
  <si>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</si>
  <si>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</si>
  <si>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</si>
  <si>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</si>
  <si>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</si>
  <si>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</si>
  <si>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</si>
  <si>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</si>
  <si>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</si>
  <si>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</si>
  <si>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</si>
  <si>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</si>
  <si>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</si>
  <si>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</si>
  <si>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</si>
  <si>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</si>
  <si>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</si>
  <si>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</si>
  <si>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</si>
  <si>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</si>
  <si>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</si>
  <si>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</si>
  <si>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</si>
  <si>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</si>
  <si>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</si>
  <si>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</si>
  <si>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</si>
  <si>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</si>
  <si>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</si>
  <si>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</si>
  <si>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</si>
  <si>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</si>
  <si>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</si>
  <si>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</si>
  <si>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</si>
  <si>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</si>
  <si>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</si>
  <si>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</si>
  <si>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</si>
  <si>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</si>
  <si>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</si>
  <si>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</si>
  <si>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</si>
  <si>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</si>
  <si>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</si>
  <si>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</si>
  <si>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</si>
  <si>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</si>
  <si>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</si>
  <si>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</si>
  <si>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</si>
  <si>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</si>
  <si>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</si>
  <si>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</si>
  <si>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</si>
  <si>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</si>
  <si>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</si>
  <si>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</si>
  <si>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</si>
  <si>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</si>
  <si>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</si>
  <si>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</si>
  <si>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</si>
  <si>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</si>
  <si>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</si>
  <si>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</si>
  <si>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</si>
  <si>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</si>
  <si>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</si>
  <si>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</si>
  <si>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</si>
  <si>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</si>
  <si>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</si>
  <si>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</si>
  <si>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</si>
  <si>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</si>
  <si>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</si>
  <si>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</si>
  <si>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</si>
  <si>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</si>
  <si>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</si>
  <si>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</si>
  <si>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</si>
  <si>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</si>
  <si>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</si>
  <si>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</si>
  <si>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</si>
  <si>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</si>
  <si>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</si>
  <si>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</si>
  <si>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</si>
  <si>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</si>
  <si>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</si>
  <si>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</si>
  <si>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</si>
  <si>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</si>
  <si>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</si>
  <si>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</si>
  <si>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</si>
  <si>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</si>
  <si>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</si>
  <si>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</si>
  <si>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</si>
  <si>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</si>
  <si>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</si>
  <si>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</si>
  <si>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</si>
  <si>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</si>
  <si>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</si>
  <si>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</si>
  <si>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</si>
  <si>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</si>
  <si>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</si>
  <si>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</si>
  <si>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</si>
  <si>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</si>
  <si>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</si>
  <si>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</si>
  <si>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</si>
  <si>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</si>
  <si>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</si>
  <si>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</si>
  <si>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</si>
  <si>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</si>
  <si>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</si>
  <si>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</si>
  <si>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</si>
  <si>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</si>
  <si>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</si>
  <si>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</si>
  <si>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</si>
  <si>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</si>
  <si>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</si>
  <si>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</si>
  <si>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</si>
  <si>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</si>
  <si>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</si>
  <si>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</si>
  <si>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</si>
  <si>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</si>
  <si>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</si>
  <si>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</si>
  <si>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</si>
  <si>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</si>
  <si>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</si>
  <si>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</si>
  <si>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</si>
  <si>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</si>
  <si>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</si>
  <si>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</si>
  <si>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</si>
  <si>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</si>
  <si>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</si>
  <si>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</si>
  <si>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</si>
  <si>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</si>
  <si>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</si>
  <si>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</si>
  <si>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</si>
  <si>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</si>
  <si>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</si>
  <si>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</si>
  <si>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</si>
  <si>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</si>
  <si>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</si>
  <si>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</si>
  <si>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</si>
  <si>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</si>
  <si>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</si>
  <si>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</si>
  <si>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</si>
  <si>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</si>
  <si>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</si>
  <si>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</si>
  <si>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</si>
  <si>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</si>
  <si>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</si>
  <si>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</si>
  <si>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</si>
  <si>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</si>
  <si>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</si>
  <si>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</si>
  <si>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</si>
  <si>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</si>
  <si>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</si>
  <si>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</si>
  <si>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</si>
  <si>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</si>
  <si>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</si>
  <si>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</si>
  <si>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</si>
  <si>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</si>
  <si>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</si>
  <si>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</si>
  <si>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</si>
  <si>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</si>
  <si>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</si>
  <si>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</si>
  <si>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</si>
  <si>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</si>
  <si>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</si>
  <si>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</si>
  <si>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</si>
  <si>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</si>
  <si>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</si>
  <si>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</si>
  <si>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</si>
  <si>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</si>
  <si>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</si>
  <si>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</si>
  <si>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</si>
  <si>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</si>
  <si>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</si>
  <si>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</si>
  <si>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</si>
  <si>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</si>
  <si>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</si>
  <si>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</si>
  <si>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</si>
  <si>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</si>
  <si>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</si>
  <si>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</si>
  <si>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</si>
  <si>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</si>
  <si>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</si>
  <si>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</si>
  <si>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</si>
  <si>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</si>
  <si>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</si>
  <si>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</si>
  <si>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</si>
  <si>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</si>
  <si>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</si>
  <si>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</si>
  <si>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</si>
  <si>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</si>
  <si>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</si>
  <si>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</si>
  <si>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</si>
  <si>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</si>
  <si>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</si>
  <si>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</si>
  <si>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</si>
  <si>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</si>
  <si>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</si>
  <si>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</si>
  <si>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</si>
  <si>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</si>
  <si>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</si>
  <si>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</si>
  <si>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</si>
  <si>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</si>
  <si>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</si>
  <si>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</si>
  <si>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</si>
  <si>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</si>
  <si>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</si>
  <si>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</si>
  <si>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</si>
  <si>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</si>
  <si>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</si>
  <si>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</si>
  <si>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</si>
  <si>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</si>
  <si>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</si>
  <si>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</si>
  <si>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</si>
  <si>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</si>
  <si>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</si>
  <si>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</si>
  <si>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</si>
  <si>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</si>
  <si>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</si>
  <si>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</si>
  <si>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</si>
  <si>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</si>
  <si>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</si>
  <si>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</si>
  <si>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</si>
  <si>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</si>
  <si>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</si>
  <si>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</si>
  <si>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</si>
  <si>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</si>
  <si>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</si>
  <si>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</si>
  <si>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</si>
  <si>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</si>
  <si>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</si>
  <si>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</si>
  <si>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</si>
  <si>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</si>
  <si>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</si>
  <si>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</si>
  <si>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</si>
  <si>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</si>
  <si>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</si>
  <si>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</si>
  <si>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</si>
  <si>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</si>
  <si>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</si>
  <si>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</si>
  <si>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</si>
  <si>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</si>
  <si>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</si>
  <si>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</si>
  <si>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</si>
  <si>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</si>
  <si>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</si>
  <si>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</si>
  <si>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</si>
  <si>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</si>
  <si>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</si>
  <si>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</si>
  <si>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</si>
  <si>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</si>
  <si>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</si>
  <si>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</si>
  <si>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</si>
  <si>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</si>
  <si>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</si>
  <si>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</si>
  <si>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</si>
  <si>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</si>
  <si>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</si>
  <si>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</si>
  <si>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</si>
  <si>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</si>
  <si>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</si>
  <si>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</si>
  <si>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</si>
  <si>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</si>
  <si>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</si>
  <si>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</si>
  <si>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</si>
  <si>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</si>
  <si>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</si>
  <si>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</si>
  <si>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</si>
  <si>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</si>
  <si>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</si>
  <si>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</si>
  <si>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</si>
  <si>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</si>
  <si>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</si>
  <si>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</si>
  <si>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</si>
  <si>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</si>
  <si>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</si>
  <si>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</si>
  <si>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</si>
  <si>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</si>
  <si>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</si>
  <si>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</si>
  <si>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</si>
  <si>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</si>
  <si>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</si>
  <si>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</si>
  <si>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</si>
  <si>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</si>
  <si>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</si>
  <si>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</si>
  <si>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</si>
  <si>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</si>
  <si>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</si>
  <si>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</si>
  <si>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</si>
  <si>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</si>
  <si>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</si>
  <si>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</si>
  <si>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</si>
  <si>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</si>
  <si>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</si>
  <si>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</si>
  <si>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</si>
  <si>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</si>
  <si>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</si>
  <si>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</si>
  <si>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</si>
  <si>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</si>
  <si>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</si>
  <si>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</si>
  <si>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</si>
  <si>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</si>
  <si>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</si>
  <si>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</si>
  <si>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</si>
  <si>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</si>
  <si>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</si>
  <si>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</si>
  <si>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</si>
  <si>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</si>
  <si>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</si>
  <si>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</si>
  <si>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</si>
  <si>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</si>
  <si>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</si>
  <si>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</si>
  <si>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</si>
  <si>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</si>
  <si>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</si>
  <si>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</si>
  <si>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</si>
  <si>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</si>
  <si>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</si>
  <si>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</si>
  <si>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</si>
  <si>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</si>
  <si>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</si>
  <si>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</si>
  <si>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</si>
  <si>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</si>
  <si>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</si>
  <si>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</si>
  <si>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</si>
  <si>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</si>
  <si>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</si>
  <si>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</si>
  <si>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</si>
  <si>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</si>
  <si>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</si>
  <si>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</si>
  <si>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</si>
  <si>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</si>
  <si>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</si>
  <si>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</si>
  <si>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</si>
  <si>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</si>
  <si>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</si>
  <si>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</si>
  <si>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</si>
  <si>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</si>
  <si>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</si>
  <si>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</si>
  <si>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</si>
  <si>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</si>
  <si>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</si>
  <si>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</si>
  <si>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</si>
  <si>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</si>
  <si>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</si>
  <si>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</si>
  <si>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</si>
  <si>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</si>
  <si>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</si>
  <si>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</si>
  <si>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</si>
  <si>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</si>
  <si>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</si>
  <si>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</si>
  <si>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</si>
  <si>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</si>
  <si>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</si>
  <si>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</si>
  <si>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</si>
  <si>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</si>
  <si>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</si>
  <si>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</si>
  <si>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</si>
  <si>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</si>
  <si>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</si>
  <si>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</si>
  <si>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</si>
  <si>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</si>
  <si>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</si>
  <si>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</si>
  <si>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</si>
  <si>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</si>
  <si>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</si>
  <si>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</si>
  <si>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</si>
  <si>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</si>
  <si>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</si>
  <si>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</si>
  <si>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</si>
  <si>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</si>
  <si>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</si>
  <si>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</si>
  <si>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</si>
  <si>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</si>
  <si>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</si>
  <si>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</si>
  <si>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</si>
  <si>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</si>
  <si>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</si>
  <si>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</si>
  <si>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</si>
  <si>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</si>
  <si>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</si>
  <si>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</si>
  <si>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</si>
  <si>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</si>
  <si>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</si>
  <si>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</si>
  <si>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</si>
  <si>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</si>
  <si>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</si>
  <si>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</si>
  <si>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</si>
  <si>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</si>
  <si>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</si>
  <si>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</si>
  <si>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</si>
  <si>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</si>
  <si>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</si>
  <si>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</si>
  <si>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</si>
  <si>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</si>
  <si>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</si>
  <si>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</si>
  <si>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</si>
  <si>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</si>
  <si>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</si>
  <si>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</si>
  <si>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</si>
  <si>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</si>
  <si>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</si>
  <si>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</si>
  <si>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</si>
  <si>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</si>
  <si>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</si>
  <si>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</si>
  <si>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</si>
  <si>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</si>
  <si>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</si>
  <si>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</si>
  <si>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</si>
  <si>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</si>
  <si>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</si>
  <si>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</si>
  <si>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</si>
  <si>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</si>
  <si>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</si>
  <si>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</si>
  <si>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</si>
  <si>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</si>
  <si>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</si>
  <si>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</si>
  <si>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</si>
  <si>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</si>
  <si>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</si>
  <si>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</si>
  <si>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</si>
  <si>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</si>
  <si>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</si>
  <si>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</si>
  <si>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</si>
  <si>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</si>
  <si>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</si>
  <si>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</si>
  <si>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</si>
  <si>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</si>
  <si>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</si>
  <si>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</si>
  <si>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</si>
  <si>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</si>
  <si>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</si>
  <si>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</si>
  <si>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</si>
  <si>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</si>
  <si>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</si>
  <si>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</si>
  <si>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</si>
  <si>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</si>
  <si>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</si>
  <si>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</si>
  <si>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</si>
  <si>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</si>
  <si>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</si>
  <si>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</si>
  <si>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</si>
  <si>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</si>
  <si>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</si>
  <si>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</si>
  <si>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</si>
  <si>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</si>
  <si>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</si>
  <si>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</si>
  <si>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</si>
  <si>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</si>
  <si>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</si>
  <si>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</si>
  <si>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</si>
  <si>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</si>
  <si>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</si>
  <si>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</si>
  <si>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</si>
  <si>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</si>
  <si>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</si>
  <si>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</si>
  <si>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</si>
  <si>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</si>
  <si>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</si>
  <si>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</si>
  <si>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</si>
  <si>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</si>
  <si>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</si>
  <si>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</si>
  <si>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</si>
  <si>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</si>
  <si>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</si>
  <si>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</si>
  <si>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</si>
  <si>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</si>
  <si>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</si>
  <si>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</si>
  <si>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</si>
  <si>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</si>
  <si>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</si>
  <si>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</si>
  <si>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</si>
  <si>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</si>
  <si>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</si>
  <si>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</si>
  <si>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</si>
  <si>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</si>
  <si>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</si>
  <si>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</si>
  <si>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</si>
  <si>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</si>
  <si>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</si>
  <si>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</si>
  <si>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</si>
  <si>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</si>
  <si>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</si>
  <si>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</si>
  <si>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</si>
  <si>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</si>
  <si>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</si>
  <si>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</si>
  <si>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</si>
  <si>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</si>
  <si>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</si>
  <si>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</si>
  <si>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</si>
  <si>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</si>
  <si>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</si>
  <si>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</si>
  <si>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</si>
  <si>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</si>
  <si>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</si>
  <si>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</si>
  <si>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</si>
  <si>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</si>
  <si>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</si>
  <si>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</si>
  <si>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</si>
  <si>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</si>
  <si>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</si>
  <si>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</si>
  <si>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</si>
  <si>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</si>
  <si>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</si>
  <si>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</si>
  <si>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</si>
  <si>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</si>
  <si>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</si>
  <si>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</si>
  <si>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</si>
  <si>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</si>
  <si>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</si>
  <si>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</si>
  <si>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</si>
  <si>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</si>
  <si>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</si>
  <si>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</si>
  <si>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</si>
  <si>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</si>
  <si>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</si>
  <si>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</si>
  <si>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</si>
  <si>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</si>
  <si>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</si>
  <si>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</si>
  <si>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</si>
  <si>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</si>
  <si>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</si>
  <si>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</si>
  <si>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</si>
  <si>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</si>
  <si>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</si>
  <si>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</si>
  <si>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</si>
  <si>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</si>
  <si>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</si>
  <si>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</si>
  <si>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</si>
  <si>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</si>
  <si>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</si>
  <si>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</si>
  <si>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</si>
  <si>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</si>
  <si>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</si>
  <si>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</si>
  <si>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</si>
  <si>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</si>
  <si>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</si>
  <si>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</si>
  <si>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</si>
  <si>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</si>
  <si>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</si>
  <si>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</si>
  <si>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</si>
  <si>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</si>
  <si>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</si>
  <si>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</si>
  <si>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</si>
  <si>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</si>
  <si>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</si>
  <si>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</si>
  <si>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</si>
  <si>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</si>
  <si>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</si>
  <si>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</si>
  <si>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</si>
  <si>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</si>
  <si>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</si>
  <si>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</si>
  <si>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</si>
  <si>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</si>
  <si>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</si>
  <si>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</si>
  <si>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</si>
  <si>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</si>
  <si>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</si>
  <si>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</si>
  <si>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</si>
  <si>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</si>
  <si>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</si>
  <si>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</si>
  <si>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</si>
  <si>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</si>
  <si>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</si>
  <si>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</si>
  <si>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</si>
  <si>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</si>
  <si>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</si>
  <si>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</si>
  <si>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</si>
  <si>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</si>
  <si>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</si>
  <si>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</si>
  <si>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</si>
  <si>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</si>
  <si>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</si>
  <si>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</si>
  <si>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</si>
  <si>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</si>
  <si>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</si>
  <si>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</si>
  <si>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</si>
  <si>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</si>
  <si>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</si>
  <si>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</si>
  <si>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</si>
  <si>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</si>
  <si>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</si>
  <si>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</si>
  <si>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</si>
  <si>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</si>
  <si>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</si>
  <si>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</si>
  <si>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</si>
  <si>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</si>
  <si>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</si>
  <si>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</si>
  <si>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</si>
  <si>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</si>
  <si>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</si>
  <si>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</si>
  <si>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</si>
  <si>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</si>
  <si>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</si>
  <si>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</si>
  <si>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</si>
  <si>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</si>
  <si>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</si>
  <si>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</si>
  <si>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</si>
  <si>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</si>
  <si>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</si>
  <si>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</si>
  <si>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</si>
  <si>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</si>
  <si>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</si>
  <si>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</si>
  <si>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</si>
  <si>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</si>
  <si>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</si>
  <si>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</si>
  <si>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</si>
  <si>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</si>
  <si>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</si>
  <si>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</si>
  <si>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</si>
  <si>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</si>
  <si>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</si>
  <si>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</si>
  <si>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</si>
  <si>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</si>
  <si>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</si>
  <si>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</si>
  <si>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</si>
  <si>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</si>
  <si>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</si>
  <si>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</si>
  <si>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</si>
  <si>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</si>
  <si>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</si>
  <si>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</si>
  <si>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</si>
  <si>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</si>
  <si>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</si>
  <si>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</si>
  <si>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</si>
  <si>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</si>
  <si>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</si>
  <si>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</si>
  <si>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</si>
  <si>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</si>
  <si>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</si>
  <si>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</si>
  <si>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</si>
  <si>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</si>
  <si>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</si>
  <si>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</si>
  <si>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</si>
  <si>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</si>
  <si>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</si>
  <si>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</si>
  <si>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</si>
  <si>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</si>
  <si>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</si>
  <si>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</si>
  <si>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</si>
  <si>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</si>
  <si>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</si>
  <si>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</si>
  <si>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</si>
  <si>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</si>
  <si>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</si>
  <si>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</si>
  <si>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</si>
  <si>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</si>
  <si>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</si>
  <si>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</si>
  <si>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</si>
  <si>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</si>
  <si>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</si>
  <si>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</si>
  <si>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</si>
  <si>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</si>
  <si>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</si>
  <si>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</si>
  <si>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</si>
  <si>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</si>
  <si>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</si>
  <si>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</si>
  <si>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</si>
  <si>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</si>
  <si>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</si>
  <si>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</si>
  <si>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</si>
  <si>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</si>
  <si>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</si>
  <si>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</si>
  <si>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</si>
  <si>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</si>
  <si>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</si>
  <si>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</si>
  <si>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</si>
  <si>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</si>
  <si>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</si>
  <si>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</si>
  <si>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</si>
  <si>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</si>
  <si>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</si>
  <si>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</si>
  <si>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</si>
  <si>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</si>
  <si>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</si>
  <si>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</si>
  <si>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</si>
  <si>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</si>
  <si>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</si>
  <si>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</si>
  <si>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</si>
  <si>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</si>
  <si>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</si>
  <si>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</si>
  <si>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</si>
  <si>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</si>
  <si>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</si>
  <si>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</si>
  <si>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</si>
  <si>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</si>
  <si>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</si>
  <si>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</si>
  <si>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</si>
  <si>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</si>
  <si>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</si>
  <si>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</si>
  <si>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</si>
  <si>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</si>
  <si>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</si>
  <si>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</si>
  <si>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</si>
  <si>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</si>
  <si>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</si>
  <si>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</si>
  <si>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</si>
  <si>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</si>
  <si>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</si>
  <si>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</si>
  <si>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</si>
  <si>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</si>
  <si>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</si>
  <si>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</si>
  <si>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</si>
  <si>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</si>
  <si>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</si>
  <si>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</si>
  <si>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</si>
  <si>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</si>
  <si>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</si>
  <si>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</si>
  <si>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</si>
  <si>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</si>
  <si>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</si>
  <si>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</si>
  <si>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</si>
  <si>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</si>
  <si>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</si>
  <si>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</si>
  <si>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</si>
  <si>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</si>
  <si>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</si>
  <si>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</si>
  <si>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</si>
  <si>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</si>
  <si>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</si>
  <si>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</si>
  <si>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</si>
  <si>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</si>
  <si>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</si>
  <si>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</si>
  <si>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</si>
  <si>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</si>
  <si>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</si>
  <si>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</si>
  <si>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</si>
  <si>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</si>
  <si>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</si>
  <si>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</si>
  <si>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</si>
  <si>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</si>
  <si>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</si>
  <si>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</si>
  <si>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</si>
  <si>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</si>
  <si>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</si>
  <si>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</si>
  <si>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</si>
  <si>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</si>
  <si>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</si>
  <si>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</si>
  <si>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</si>
  <si>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</si>
  <si>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</si>
  <si>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</si>
  <si>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</si>
  <si>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</si>
  <si>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</si>
  <si>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</si>
  <si>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</si>
  <si>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</si>
  <si>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</si>
  <si>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</si>
  <si>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</si>
  <si>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</si>
  <si>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</si>
  <si>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</si>
  <si>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</si>
  <si>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</si>
  <si>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</si>
  <si>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</si>
  <si>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</si>
  <si>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</si>
  <si>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</si>
  <si>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</si>
  <si>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</si>
  <si>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</si>
  <si>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</si>
  <si>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</si>
  <si>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</si>
  <si>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</si>
  <si>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</si>
  <si>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</si>
  <si>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</si>
  <si>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</si>
  <si>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</si>
  <si>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</si>
  <si>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</si>
  <si>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</si>
  <si>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</si>
  <si>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</si>
  <si>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</si>
  <si>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</si>
  <si>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</si>
  <si>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</si>
  <si>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</si>
  <si>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</si>
  <si>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</si>
  <si>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</si>
  <si>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</si>
  <si>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</si>
  <si>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</si>
  <si>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</si>
  <si>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</si>
  <si>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</si>
  <si>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</si>
  <si>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</si>
  <si>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</si>
  <si>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</si>
  <si>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</si>
  <si>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</si>
  <si>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</si>
  <si>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</si>
  <si>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</si>
  <si>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</si>
  <si>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</si>
  <si>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</si>
  <si>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</si>
  <si>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</si>
  <si>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</si>
  <si>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</si>
  <si>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</si>
  <si>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</si>
  <si>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</si>
  <si>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</si>
  <si>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</si>
  <si>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</si>
  <si>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</si>
  <si>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</si>
  <si>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</si>
  <si>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</si>
  <si>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</si>
  <si>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</si>
  <si>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</si>
  <si>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</si>
  <si>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</si>
  <si>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</si>
  <si>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</si>
  <si>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</si>
  <si>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</si>
  <si>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</si>
  <si>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</si>
  <si>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</si>
  <si>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</si>
  <si>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</si>
  <si>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</si>
  <si>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</si>
  <si>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</si>
  <si>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</si>
  <si>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</si>
  <si>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</si>
  <si>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</si>
  <si>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</si>
  <si>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</si>
  <si>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</si>
  <si>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</si>
  <si>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</si>
  <si>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</si>
  <si>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</si>
  <si>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</si>
  <si>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</si>
  <si>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</si>
  <si>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</si>
  <si>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</si>
  <si>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</si>
  <si>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</si>
  <si>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</si>
  <si>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</si>
  <si>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</si>
  <si>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</si>
  <si>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</si>
  <si>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</si>
  <si>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</si>
  <si>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</si>
  <si>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</si>
  <si>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</si>
  <si>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</si>
  <si>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</si>
  <si>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</si>
  <si>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</si>
  <si>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</si>
  <si>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</si>
  <si>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</si>
  <si>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</si>
  <si>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</si>
  <si>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</si>
  <si>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</si>
  <si>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</si>
  <si>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</si>
  <si>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</si>
  <si>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</si>
  <si>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</si>
  <si>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</si>
  <si>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</si>
  <si>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</si>
  <si>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</si>
  <si>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</si>
  <si>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</si>
  <si>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</si>
  <si>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</si>
  <si>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</si>
  <si>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</si>
  <si>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</si>
  <si>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</si>
  <si>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</si>
  <si>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</si>
  <si>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</si>
  <si>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</si>
  <si>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</si>
  <si>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</si>
  <si>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</si>
  <si>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</si>
  <si>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</si>
  <si>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</si>
  <si>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</si>
  <si>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</si>
  <si>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</si>
  <si>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</si>
  <si>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</si>
  <si>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</si>
  <si>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</si>
  <si>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</si>
  <si>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</si>
  <si>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</si>
  <si>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</si>
  <si>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</si>
  <si>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</si>
  <si>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</si>
  <si>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</si>
  <si>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</si>
  <si>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</si>
  <si>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</si>
  <si>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</si>
  <si>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</si>
  <si>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</si>
  <si>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</si>
  <si>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</si>
  <si>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</si>
  <si>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</si>
  <si>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</si>
  <si>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</si>
  <si>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</si>
  <si>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</si>
  <si>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</si>
  <si>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</si>
  <si>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</si>
  <si>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</si>
  <si>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</si>
  <si>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</si>
  <si>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</si>
  <si>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</si>
  <si>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</si>
  <si>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</si>
  <si>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</si>
  <si>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</si>
  <si>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</si>
  <si>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</si>
  <si>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</si>
  <si>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</si>
  <si>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</si>
  <si>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</si>
  <si>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</si>
  <si>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</si>
  <si>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</si>
  <si>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</si>
  <si>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</si>
  <si>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</si>
  <si>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</si>
  <si>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</si>
  <si>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</si>
  <si>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</si>
  <si>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</si>
  <si>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</si>
  <si>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</si>
  <si>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</si>
  <si>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</si>
  <si>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</si>
  <si>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</si>
  <si>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</si>
  <si>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</si>
  <si>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</si>
  <si>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</si>
  <si>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</si>
  <si>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</si>
  <si>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</si>
  <si>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</si>
  <si>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</si>
  <si>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</si>
  <si>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</si>
  <si>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</si>
  <si>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</si>
  <si>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</si>
  <si>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</si>
  <si>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</si>
  <si>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</si>
  <si>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</si>
  <si>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</si>
  <si>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</si>
  <si>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</si>
  <si>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</si>
  <si>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</si>
  <si>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</si>
  <si>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</si>
  <si>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</si>
  <si>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</si>
  <si>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</si>
  <si>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</si>
  <si>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</si>
  <si>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</si>
  <si>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</si>
  <si>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</si>
  <si>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</si>
  <si>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</si>
  <si>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</si>
  <si>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</si>
  <si>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</si>
  <si>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</si>
  <si>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</si>
  <si>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</si>
  <si>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</si>
  <si>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</si>
  <si>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</si>
  <si>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</si>
  <si>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</si>
  <si>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</si>
  <si>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</si>
  <si>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</si>
  <si>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</si>
  <si>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</si>
  <si>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</si>
  <si>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</si>
  <si>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</si>
  <si>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</si>
  <si>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</si>
  <si>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</si>
  <si>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</si>
  <si>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</si>
  <si>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</si>
  <si>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</si>
  <si>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</si>
  <si>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</si>
  <si>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</si>
  <si>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</si>
  <si>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</si>
  <si>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</si>
  <si>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</si>
  <si>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</si>
  <si>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</si>
  <si>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</si>
  <si>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</si>
  <si>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</si>
  <si>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</si>
  <si>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</si>
  <si>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</si>
  <si>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</si>
  <si>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</si>
  <si>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</si>
  <si>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</si>
  <si>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</si>
  <si>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</si>
  <si>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</si>
  <si>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</si>
  <si>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</si>
  <si>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</si>
  <si>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</si>
  <si>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</si>
  <si>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</si>
  <si>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</si>
  <si>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</si>
  <si>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</si>
  <si>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</si>
  <si>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</si>
  <si>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</si>
  <si>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</si>
  <si>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</si>
  <si>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</si>
  <si>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</si>
  <si>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</si>
  <si>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</si>
  <si>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</si>
  <si>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</si>
  <si>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</si>
  <si>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</si>
  <si>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</si>
  <si>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</si>
  <si>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</si>
  <si>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</si>
  <si>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</si>
  <si>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</si>
  <si>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</si>
  <si>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</si>
  <si>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</si>
  <si>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</si>
  <si>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</si>
  <si>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</si>
  <si>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</si>
  <si>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</si>
  <si>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</si>
  <si>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</si>
  <si>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</si>
  <si>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</si>
  <si>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</si>
  <si>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</si>
  <si>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</si>
  <si>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</si>
  <si>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</si>
  <si>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</si>
  <si>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</si>
  <si>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</si>
  <si>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</si>
  <si>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</si>
  <si>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</si>
  <si>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</si>
  <si>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</si>
  <si>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</si>
  <si>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</si>
  <si>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</si>
  <si>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</si>
  <si>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</si>
  <si>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</si>
  <si>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</si>
  <si>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</si>
  <si>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</si>
  <si>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</si>
  <si>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</si>
  <si>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</si>
  <si>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</si>
  <si>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</si>
  <si>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</si>
  <si>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</si>
  <si>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</si>
  <si>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</si>
  <si>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</si>
  <si>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</si>
  <si>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</si>
  <si>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</si>
  <si>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</si>
  <si>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</si>
  <si>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</si>
  <si>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</si>
  <si>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</si>
  <si>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</si>
  <si>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</si>
  <si>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</si>
  <si>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</si>
  <si>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</si>
  <si>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</si>
  <si>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</si>
  <si>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</si>
  <si>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</si>
  <si>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</si>
  <si>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</si>
  <si>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</si>
  <si>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</si>
  <si>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</si>
  <si>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</si>
  <si>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</si>
  <si>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</si>
  <si>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</si>
  <si>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</si>
  <si>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</si>
  <si>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</si>
  <si>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</si>
  <si>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</si>
  <si>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</si>
  <si>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</si>
  <si>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</si>
  <si>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</si>
  <si>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</si>
  <si>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</si>
  <si>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</si>
  <si>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</si>
  <si>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</si>
  <si>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</si>
  <si>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</si>
  <si>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</si>
  <si>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</si>
  <si>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</si>
  <si>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</si>
  <si>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</si>
  <si>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</si>
  <si>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</si>
  <si>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</si>
  <si>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</si>
  <si>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</si>
  <si>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</si>
  <si>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</si>
  <si>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</si>
  <si>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</si>
  <si>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</si>
  <si>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</si>
  <si>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</si>
  <si>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</si>
  <si>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</si>
  <si>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</si>
  <si>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</si>
  <si>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</si>
  <si>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</si>
  <si>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</si>
  <si>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</si>
  <si>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</si>
  <si>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</si>
  <si>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</si>
  <si>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</si>
  <si>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</si>
  <si>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</si>
  <si>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</si>
  <si>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</si>
  <si>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</si>
  <si>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</si>
  <si>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</si>
  <si>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</si>
  <si>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</si>
  <si>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</si>
  <si>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</si>
  <si>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</si>
  <si>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</si>
  <si>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</si>
  <si>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</si>
  <si>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</si>
  <si>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</si>
  <si>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</si>
  <si>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</si>
  <si>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</si>
  <si>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</si>
  <si>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</si>
  <si>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</si>
  <si>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</si>
  <si>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</si>
  <si>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</si>
  <si>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</si>
  <si>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</si>
  <si>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</si>
  <si>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</si>
  <si>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</si>
  <si>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</si>
  <si>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</si>
  <si>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</si>
  <si>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</si>
  <si>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</si>
  <si>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</si>
  <si>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</si>
  <si>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</si>
  <si>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</si>
  <si>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</si>
  <si>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</si>
  <si>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</si>
  <si>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</si>
  <si>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</si>
  <si>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</si>
  <si>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</si>
  <si>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</si>
  <si>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</si>
  <si>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</si>
  <si>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</si>
  <si>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</si>
  <si>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</si>
  <si>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</si>
  <si>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</si>
  <si>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</si>
  <si>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</si>
  <si>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</si>
  <si>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</si>
  <si>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</si>
  <si>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</si>
  <si>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</si>
  <si>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</si>
  <si>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</si>
  <si>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</si>
  <si>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</si>
  <si>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</si>
  <si>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</si>
  <si>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</si>
  <si>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</si>
  <si>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</si>
  <si>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</si>
  <si>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</si>
  <si>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</si>
  <si>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</si>
  <si>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</si>
  <si>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</si>
  <si>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</si>
  <si>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</si>
  <si>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</si>
  <si>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</si>
  <si>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</si>
  <si>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</si>
  <si>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</si>
  <si>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</si>
  <si>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</si>
  <si>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</si>
  <si>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</si>
  <si>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</si>
  <si>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</si>
  <si>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</si>
  <si>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</si>
  <si>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</si>
  <si>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</si>
  <si>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</si>
  <si>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</si>
  <si>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</si>
  <si>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</si>
  <si>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</si>
  <si>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</si>
  <si>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</si>
  <si>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</si>
  <si>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</si>
  <si>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</si>
  <si>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</si>
  <si>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</si>
  <si>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</si>
  <si>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</si>
  <si>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</si>
  <si>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</si>
  <si>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</si>
  <si>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</si>
  <si>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</si>
  <si>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</si>
  <si>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</si>
  <si>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</si>
  <si>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</si>
  <si>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</si>
  <si>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</si>
  <si>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</si>
  <si>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</si>
  <si>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</si>
  <si>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</si>
  <si>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</si>
  <si>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</si>
  <si>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</si>
  <si>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</si>
  <si>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</si>
  <si>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</si>
  <si>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</si>
  <si>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</si>
  <si>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</si>
  <si>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</si>
  <si>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</si>
  <si>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</si>
  <si>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</si>
  <si>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</si>
  <si>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</si>
  <si>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</si>
  <si>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</si>
  <si>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</si>
  <si>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</si>
  <si>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</si>
  <si>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</si>
  <si>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</si>
  <si>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</si>
  <si>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</si>
  <si>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</si>
  <si>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</si>
  <si>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</si>
  <si>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</si>
  <si>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</si>
  <si>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</si>
  <si>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</si>
  <si>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</si>
  <si>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</si>
  <si>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</si>
  <si>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</si>
  <si>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</si>
  <si>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</si>
  <si>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</si>
  <si>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</si>
  <si>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</si>
  <si>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</si>
  <si>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</si>
  <si>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</si>
  <si>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</si>
  <si>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</si>
  <si>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</si>
  <si>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</si>
  <si>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</si>
  <si>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</si>
  <si>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</si>
  <si>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</si>
  <si>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</si>
  <si>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</si>
  <si>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</si>
  <si>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</si>
  <si>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</si>
  <si>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</si>
  <si>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</si>
  <si>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</si>
  <si>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</si>
  <si>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</si>
  <si>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</si>
  <si>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</si>
  <si>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</si>
  <si>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</si>
  <si>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</si>
  <si>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</si>
  <si>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</si>
  <si>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</si>
  <si>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</si>
  <si>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</si>
  <si>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</si>
  <si>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</si>
  <si>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</si>
  <si>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</si>
  <si>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</si>
  <si>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</si>
  <si>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</si>
  <si>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</si>
  <si>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</si>
  <si>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</si>
  <si>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</si>
  <si>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</si>
  <si>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</si>
  <si>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</si>
  <si>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</si>
  <si>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</si>
  <si>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</si>
  <si>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</si>
  <si>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</si>
  <si>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</si>
  <si>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</si>
  <si>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</si>
  <si>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</si>
  <si>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</si>
  <si>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</si>
  <si>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</si>
  <si>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</si>
  <si>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</si>
  <si>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</si>
  <si>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</si>
  <si>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</si>
  <si>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</si>
  <si>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</si>
  <si>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</si>
  <si>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</si>
  <si>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</si>
  <si>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</si>
  <si>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</si>
  <si>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</si>
  <si>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</si>
  <si>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</si>
  <si>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</si>
  <si>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</si>
  <si>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</si>
  <si>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</si>
  <si>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</si>
  <si>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</si>
  <si>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</si>
  <si>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</si>
  <si>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</si>
  <si>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</si>
  <si>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</si>
  <si>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</si>
  <si>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</si>
  <si>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</si>
  <si>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</si>
  <si>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</si>
  <si>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</si>
  <si>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</si>
  <si>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</si>
  <si>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</si>
  <si>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</si>
  <si>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</si>
  <si>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</si>
  <si>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</si>
  <si>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</si>
  <si>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</si>
  <si>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</si>
  <si>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</si>
  <si>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</si>
  <si>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</si>
  <si>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</si>
  <si>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</si>
  <si>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</si>
  <si>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</si>
  <si>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</si>
  <si>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</si>
  <si>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</si>
  <si>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</si>
  <si>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</si>
  <si>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</si>
  <si>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</si>
  <si>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</si>
  <si>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</si>
  <si>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</si>
  <si>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</si>
  <si>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</si>
  <si>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</si>
  <si>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</si>
  <si>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</si>
  <si>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</si>
  <si>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</si>
  <si>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</si>
  <si>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</si>
  <si>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</si>
  <si>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</si>
  <si>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</si>
  <si>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</si>
  <si>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</si>
  <si>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</si>
  <si>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</si>
  <si>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</si>
  <si>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</si>
  <si>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</si>
  <si>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</si>
  <si>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</si>
  <si>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</si>
  <si>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</si>
  <si>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</si>
  <si>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</si>
  <si>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</si>
  <si>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</si>
  <si>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</si>
  <si>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</si>
  <si>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</si>
  <si>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</si>
  <si>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</si>
  <si>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</si>
  <si>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</si>
  <si>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</si>
  <si>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</si>
  <si>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</si>
  <si>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</si>
  <si>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</si>
  <si>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</si>
  <si>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</si>
  <si>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</si>
  <si>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</si>
  <si>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</si>
  <si>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</si>
  <si>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</si>
  <si>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</si>
  <si>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</si>
  <si>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</si>
  <si>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</si>
  <si>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</si>
  <si>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</si>
  <si>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</si>
  <si>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</si>
  <si>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</si>
  <si>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</si>
  <si>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</si>
  <si>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</si>
  <si>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</si>
  <si>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</si>
  <si>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</si>
  <si>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</si>
  <si>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</si>
  <si>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</si>
  <si>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</si>
  <si>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</si>
  <si>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</si>
  <si>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</si>
  <si>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</si>
  <si>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</si>
  <si>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</si>
  <si>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</si>
  <si>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</si>
  <si>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</si>
  <si>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</si>
  <si>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</si>
  <si>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</si>
  <si>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</si>
  <si>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</si>
  <si>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</si>
  <si>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</si>
  <si>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</si>
  <si>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</si>
  <si>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</si>
  <si>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</si>
  <si>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</si>
  <si>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</si>
  <si>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</si>
  <si>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</si>
  <si>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</si>
  <si>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</si>
  <si>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</si>
  <si>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</si>
  <si>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</si>
  <si>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</si>
  <si>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</si>
  <si>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</si>
  <si>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</si>
  <si>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</si>
  <si>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</si>
  <si>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</si>
  <si>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</si>
  <si>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</si>
  <si>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</si>
  <si>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</si>
  <si>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</si>
  <si>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</si>
  <si>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</si>
  <si>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</si>
  <si>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</si>
  <si>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</si>
  <si>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</si>
  <si>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</si>
  <si>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</si>
  <si>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</si>
  <si>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</si>
  <si>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</si>
  <si>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</si>
  <si>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</si>
  <si>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</si>
  <si>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</si>
  <si>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</si>
  <si>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</si>
  <si>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</si>
  <si>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</si>
  <si>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</si>
  <si>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</si>
  <si>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</si>
  <si>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</si>
  <si>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</si>
  <si>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</si>
  <si>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</si>
  <si>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</si>
  <si>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</si>
  <si>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</si>
  <si>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</si>
  <si>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</si>
  <si>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</si>
  <si>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</si>
  <si>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</si>
  <si>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</si>
  <si>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</si>
  <si>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</si>
  <si>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</si>
  <si>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</si>
  <si>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</si>
  <si>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</si>
  <si>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</si>
  <si>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</si>
  <si>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</si>
  <si>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</si>
  <si>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</si>
  <si>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</si>
  <si>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</si>
  <si>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</si>
  <si>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</si>
  <si>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</si>
  <si>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</si>
  <si>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</si>
  <si>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</si>
  <si>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</si>
  <si>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</si>
  <si>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</si>
  <si>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</si>
  <si>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</si>
  <si>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</si>
  <si>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</si>
  <si>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</si>
  <si>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</si>
  <si>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</si>
  <si>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</si>
  <si>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</si>
  <si>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</si>
  <si>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</si>
  <si>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</si>
  <si>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</si>
  <si>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</si>
  <si>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</si>
  <si>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</si>
  <si>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</si>
  <si>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</si>
  <si>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</si>
  <si>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</si>
  <si>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</si>
  <si>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</si>
  <si>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</si>
  <si>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</si>
  <si>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</si>
  <si>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</si>
  <si>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</si>
  <si>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</si>
  <si>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</si>
  <si>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</si>
  <si>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</si>
  <si>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</si>
  <si>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</si>
  <si>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</si>
  <si>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</si>
  <si>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</si>
  <si>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</si>
  <si>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</si>
  <si>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</si>
  <si>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</si>
  <si>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</si>
  <si>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</si>
  <si>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</si>
  <si>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</si>
  <si>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</si>
  <si>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</si>
  <si>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</si>
  <si>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</si>
  <si>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</si>
  <si>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</si>
  <si>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</si>
  <si>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</si>
  <si>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</si>
  <si>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</si>
  <si>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</si>
  <si>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</si>
  <si>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</si>
  <si>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</si>
  <si>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</si>
  <si>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</si>
  <si>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</si>
  <si>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</si>
  <si>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</si>
  <si>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</si>
  <si>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</si>
  <si>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</si>
  <si>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</si>
  <si>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</si>
  <si>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</si>
  <si>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</si>
  <si>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</si>
  <si>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</si>
  <si>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</si>
  <si>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</si>
  <si>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</si>
  <si>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</si>
  <si>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</si>
  <si>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</si>
  <si>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</si>
  <si>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</si>
  <si>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</si>
  <si>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</si>
  <si>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</si>
  <si>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</si>
  <si>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</si>
  <si>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</si>
  <si>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</si>
  <si>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</si>
  <si>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</si>
  <si>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</si>
  <si>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</si>
  <si>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</si>
  <si>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</si>
  <si>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</si>
  <si>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</si>
  <si>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</si>
  <si>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</si>
  <si>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</si>
  <si>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</si>
  <si>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</si>
  <si>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</si>
  <si>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</si>
  <si>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</si>
  <si>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</si>
  <si>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</si>
  <si>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</si>
  <si>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</si>
  <si>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</si>
  <si>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</si>
  <si>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</si>
  <si>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</si>
  <si>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</si>
  <si>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</si>
  <si>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</si>
  <si>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</si>
  <si>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</si>
  <si>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</si>
  <si>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</si>
  <si>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</si>
  <si>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</si>
  <si>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</si>
  <si>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</si>
  <si>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</si>
  <si>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</si>
  <si>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</si>
  <si>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</si>
  <si>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</si>
  <si>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</si>
  <si>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</si>
  <si>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</si>
  <si>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</si>
  <si>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</si>
  <si>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</si>
  <si>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</si>
  <si>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</si>
  <si>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</si>
  <si>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</si>
  <si>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</si>
  <si>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</si>
  <si>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</si>
  <si>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</si>
  <si>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</si>
  <si>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</si>
  <si>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</si>
  <si>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</si>
  <si>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</si>
  <si>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</si>
  <si>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</si>
  <si>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</si>
  <si>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</si>
  <si>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</si>
  <si>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</si>
  <si>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</si>
  <si>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</si>
  <si>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</si>
  <si>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</si>
  <si>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</si>
  <si>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</si>
  <si>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</si>
  <si>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</si>
  <si>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</si>
  <si>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</si>
  <si>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</si>
  <si>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</si>
  <si>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</si>
  <si>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</si>
  <si>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</si>
  <si>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</si>
  <si>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</si>
  <si>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</si>
  <si>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</si>
  <si>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</si>
  <si>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</si>
  <si>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</si>
  <si>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</si>
  <si>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</si>
  <si>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</si>
  <si>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</si>
  <si>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</si>
  <si>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</si>
  <si>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</si>
  <si>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</si>
  <si>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</si>
  <si>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</si>
  <si>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</si>
  <si>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</si>
  <si>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</si>
  <si>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</si>
  <si>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</si>
  <si>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</si>
  <si>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</si>
  <si>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</si>
  <si>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</si>
  <si>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</si>
  <si>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</si>
  <si>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</si>
  <si>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</si>
  <si>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</si>
  <si>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</si>
  <si>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</si>
  <si>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</si>
  <si>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</si>
  <si>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</si>
  <si>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</si>
  <si>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</si>
  <si>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</si>
  <si>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</si>
  <si>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</si>
  <si>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</si>
  <si>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</si>
  <si>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</si>
  <si>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</si>
  <si>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</si>
  <si>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</si>
  <si>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</si>
  <si>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</si>
  <si>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</si>
  <si>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</si>
  <si>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</si>
  <si>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</si>
  <si>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</si>
  <si>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</si>
  <si>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</si>
  <si>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</si>
  <si>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</si>
  <si>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</si>
  <si>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</si>
  <si>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</si>
  <si>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</si>
  <si>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</si>
  <si>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</si>
  <si>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</si>
  <si>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</si>
  <si>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</si>
  <si>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</si>
  <si>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</si>
  <si>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</si>
  <si>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</si>
  <si>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</si>
  <si>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</si>
  <si>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</si>
  <si>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</si>
  <si>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</si>
  <si>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</si>
  <si>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</si>
  <si>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</si>
  <si>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</si>
  <si>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</si>
  <si>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</si>
  <si>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</si>
  <si>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</si>
  <si>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</si>
  <si>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</si>
  <si>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</si>
  <si>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</si>
  <si>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</si>
  <si>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</si>
  <si>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</si>
  <si>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</si>
  <si>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</si>
  <si>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</si>
  <si>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</si>
  <si>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</si>
  <si>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</si>
  <si>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</si>
  <si>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</si>
  <si>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</si>
  <si>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</si>
  <si>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</si>
  <si>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</si>
  <si>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</si>
  <si>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</si>
  <si>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</si>
  <si>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</si>
  <si>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</si>
  <si>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</si>
  <si>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</si>
  <si>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</si>
  <si>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</si>
  <si>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</si>
  <si>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</si>
  <si>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</si>
  <si>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</si>
  <si>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</si>
  <si>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</si>
  <si>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</si>
  <si>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</si>
  <si>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</si>
  <si>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</si>
  <si>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</si>
  <si>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</si>
  <si>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</si>
  <si>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</si>
  <si>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</si>
  <si>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</si>
  <si>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</si>
  <si>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</si>
  <si>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</si>
  <si>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</si>
  <si>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</si>
  <si>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</si>
  <si>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</si>
  <si>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</si>
  <si>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</si>
  <si>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</si>
  <si>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</si>
  <si>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</si>
  <si>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</si>
  <si>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</si>
  <si>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</si>
  <si>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</si>
  <si>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</si>
  <si>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</si>
  <si>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</si>
  <si>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</si>
  <si>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</si>
  <si>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</si>
  <si>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</si>
  <si>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</si>
  <si>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</si>
  <si>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</si>
  <si>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</si>
  <si>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</si>
  <si>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</si>
  <si>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</si>
  <si>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</si>
  <si>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</si>
  <si>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</si>
  <si>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</si>
  <si>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</si>
  <si>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</si>
  <si>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</si>
  <si>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</si>
  <si>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</si>
  <si>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</si>
  <si>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</si>
  <si>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</si>
  <si>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</si>
  <si>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</si>
  <si>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</si>
  <si>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</si>
  <si>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</si>
  <si>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</si>
  <si>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</si>
  <si>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</si>
  <si>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</si>
  <si>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</si>
  <si>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</si>
  <si>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</si>
  <si>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</si>
  <si>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</si>
  <si>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</si>
  <si>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</si>
  <si>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</si>
  <si>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</si>
  <si>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</si>
  <si>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</si>
  <si>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</si>
  <si>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</si>
  <si>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</si>
  <si>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</si>
  <si>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</si>
  <si>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</si>
  <si>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</si>
  <si>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</si>
  <si>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</si>
  <si>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</si>
  <si>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</si>
  <si>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</si>
  <si>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</si>
  <si>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</si>
  <si>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</si>
  <si>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</si>
  <si>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</si>
  <si>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</si>
  <si>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</si>
  <si>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</si>
  <si>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</si>
  <si>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</si>
  <si>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</si>
  <si>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</si>
  <si>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</si>
  <si>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</si>
  <si>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</si>
  <si>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</si>
  <si>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</si>
  <si>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</si>
  <si>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</si>
  <si>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</si>
  <si>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</si>
  <si>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</si>
  <si>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</si>
  <si>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</si>
  <si>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</si>
  <si>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</si>
  <si>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</si>
  <si>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</si>
  <si>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</si>
  <si>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</si>
  <si>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</si>
  <si>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</si>
  <si>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</si>
  <si>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</si>
  <si>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</si>
  <si>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</si>
  <si>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</si>
  <si>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</si>
  <si>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</si>
  <si>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</si>
  <si>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</si>
  <si>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</si>
  <si>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</si>
  <si>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</si>
  <si>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</si>
  <si>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</si>
  <si>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</si>
  <si>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</si>
  <si>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</si>
  <si>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</si>
  <si>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</si>
  <si>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</si>
  <si>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</si>
  <si>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</si>
  <si>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</si>
  <si>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</si>
  <si>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</si>
  <si>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</si>
  <si>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</si>
  <si>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</si>
  <si>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</si>
  <si>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</si>
  <si>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</si>
  <si>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</si>
  <si>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</si>
  <si>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</si>
  <si>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</si>
  <si>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</si>
  <si>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</si>
  <si>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</si>
  <si>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</si>
  <si>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</si>
  <si>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</si>
  <si>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</si>
  <si>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</si>
  <si>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</si>
  <si>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</si>
  <si>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</si>
  <si>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</si>
  <si>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</si>
  <si>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</si>
  <si>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</si>
  <si>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</si>
  <si>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</si>
  <si>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</si>
  <si>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</si>
  <si>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</si>
  <si>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</si>
  <si>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</si>
  <si>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</si>
  <si>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</si>
  <si>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</si>
  <si>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</si>
  <si>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</si>
  <si>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</si>
  <si>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</si>
  <si>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</si>
  <si>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</si>
  <si>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</si>
  <si>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</si>
  <si>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</si>
  <si>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</si>
  <si>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</si>
  <si>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</si>
  <si>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</si>
  <si>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</si>
  <si>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</si>
  <si>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</si>
  <si>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</si>
  <si>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</si>
  <si>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</si>
  <si>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</si>
  <si>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</si>
  <si>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</si>
  <si>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</si>
  <si>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</si>
  <si>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</si>
  <si>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</si>
  <si>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</si>
  <si>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</si>
  <si>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</si>
  <si>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</si>
  <si>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</si>
  <si>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</si>
  <si>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</si>
  <si>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</si>
  <si>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</si>
  <si>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</si>
  <si>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</si>
  <si>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</si>
  <si>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</si>
  <si>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</si>
  <si>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</si>
  <si>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</si>
  <si>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</si>
  <si>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</si>
  <si>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</si>
  <si>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</si>
  <si>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</si>
  <si>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</si>
  <si>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</si>
  <si>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</si>
  <si>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</si>
  <si>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</si>
  <si>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</si>
  <si>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</si>
  <si>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</si>
  <si>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</si>
  <si>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</si>
  <si>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</si>
  <si>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</si>
  <si>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</si>
  <si>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</si>
  <si>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</si>
  <si>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</si>
  <si>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</si>
  <si>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</si>
  <si>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</si>
  <si>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</si>
  <si>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</si>
  <si>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</si>
  <si>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</si>
  <si>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</si>
  <si>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</si>
  <si>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</si>
  <si>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</si>
  <si>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</si>
  <si>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</si>
  <si>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</si>
  <si>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</si>
  <si>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</si>
  <si>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</si>
  <si>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</si>
  <si>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</si>
  <si>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</si>
  <si>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</si>
  <si>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</si>
  <si>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</si>
  <si>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</si>
  <si>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</si>
  <si>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</si>
  <si>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</si>
  <si>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</si>
  <si>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</si>
  <si>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</si>
  <si>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</si>
  <si>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</si>
  <si>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</si>
  <si>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</si>
  <si>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</si>
  <si>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</si>
  <si>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</si>
  <si>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</si>
  <si>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</si>
  <si>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</si>
  <si>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</si>
  <si>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</si>
  <si>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</si>
  <si>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</si>
  <si>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</si>
  <si>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</si>
  <si>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</si>
  <si>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</si>
  <si>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</si>
  <si>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</si>
  <si>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</si>
  <si>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</si>
  <si>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</si>
  <si>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</si>
  <si>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</si>
  <si>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</si>
  <si>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</si>
  <si>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</si>
  <si>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</si>
  <si>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</si>
  <si>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</si>
  <si>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</si>
  <si>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</si>
  <si>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</si>
  <si>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</si>
  <si>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</si>
  <si>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</si>
  <si>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</si>
  <si>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</si>
  <si>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</si>
  <si>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</si>
  <si>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</si>
  <si>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</si>
  <si>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</si>
  <si>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</si>
  <si>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</si>
  <si>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</si>
  <si>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</si>
  <si>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</si>
  <si>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</si>
  <si>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</si>
  <si>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</si>
  <si>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</si>
  <si>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</si>
  <si>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</si>
  <si>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</si>
  <si>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</si>
  <si>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</si>
  <si>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</si>
  <si>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</si>
  <si>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</si>
  <si>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</si>
  <si>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</si>
  <si>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</si>
  <si>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</si>
  <si>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</si>
  <si>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</si>
  <si>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</si>
  <si>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</si>
  <si>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</si>
  <si>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</si>
  <si>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</si>
  <si>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</si>
  <si>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</si>
  <si>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</si>
  <si>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</si>
  <si>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</si>
  <si>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</si>
  <si>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</si>
  <si>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</si>
  <si>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</si>
  <si>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</si>
  <si>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</si>
  <si>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</si>
  <si>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</si>
  <si>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</si>
  <si>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</si>
  <si>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</si>
  <si>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</si>
  <si>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</si>
  <si>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</si>
  <si>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</si>
  <si>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</si>
  <si>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</si>
  <si>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</si>
  <si>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</si>
  <si>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</si>
  <si>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</si>
  <si>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</si>
  <si>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</si>
  <si>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</si>
  <si>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</si>
  <si>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</si>
  <si>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</si>
  <si>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</si>
  <si>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</si>
  <si>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</si>
  <si>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</si>
  <si>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</si>
  <si>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</si>
  <si>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</si>
  <si>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</si>
  <si>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</si>
  <si>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</si>
  <si>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</si>
  <si>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</si>
  <si>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</si>
  <si>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</si>
  <si>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</si>
  <si>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</si>
  <si>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</si>
  <si>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</si>
  <si>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</si>
  <si>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</si>
  <si>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</si>
  <si>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</si>
  <si>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</si>
  <si>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</si>
  <si>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</si>
  <si>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</si>
  <si>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</si>
  <si>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</si>
  <si>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</si>
  <si>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</si>
  <si>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</si>
  <si>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</si>
  <si>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</si>
  <si>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</si>
  <si>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</si>
  <si>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</si>
  <si>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</si>
  <si>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</si>
  <si>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</si>
  <si>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</si>
  <si>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</si>
  <si>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</si>
  <si>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</si>
  <si>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</si>
  <si>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</si>
  <si>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</si>
  <si>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</si>
  <si>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</si>
  <si>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</si>
  <si>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</si>
  <si>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</si>
  <si>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</si>
  <si>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</si>
  <si>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</si>
  <si>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</si>
  <si>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</si>
  <si>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</si>
  <si>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</si>
  <si>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</si>
  <si>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</si>
  <si>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</si>
  <si>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</si>
  <si>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</si>
  <si>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</si>
  <si>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</si>
  <si>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</si>
  <si>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</si>
  <si>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</si>
  <si>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</si>
  <si>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</si>
  <si>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</si>
  <si>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</si>
  <si>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</si>
  <si>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</si>
  <si>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</si>
  <si>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</si>
  <si>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</si>
  <si>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</si>
  <si>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</si>
  <si>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</si>
  <si>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</si>
  <si>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</si>
  <si>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</si>
  <si>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</si>
  <si>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</si>
  <si>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</si>
  <si>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</si>
  <si>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</si>
  <si>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</si>
  <si>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</si>
  <si>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</si>
  <si>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</si>
  <si>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</si>
  <si>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</si>
  <si>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</si>
  <si>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</si>
  <si>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</si>
  <si>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</si>
  <si>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</si>
  <si>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</si>
  <si>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</si>
  <si>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</si>
  <si>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</si>
  <si>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</si>
  <si>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</si>
  <si>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</si>
  <si>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</si>
  <si>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</si>
  <si>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</si>
  <si>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</si>
  <si>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</si>
  <si>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</si>
  <si>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</si>
  <si>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</si>
  <si>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</si>
  <si>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</si>
  <si>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</si>
  <si>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</si>
  <si>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</si>
  <si>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</si>
  <si>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</si>
  <si>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</si>
  <si>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</si>
  <si>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</si>
  <si>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</si>
  <si>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</si>
  <si>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</si>
  <si>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</si>
  <si>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</si>
  <si>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</si>
  <si>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</si>
  <si>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</si>
  <si>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</si>
  <si>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</si>
  <si>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</si>
  <si>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</si>
  <si>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</si>
  <si>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</si>
  <si>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</si>
  <si>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</si>
  <si>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</si>
  <si>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</si>
  <si>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</si>
  <si>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</si>
  <si>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</si>
  <si>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</si>
  <si>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</si>
  <si>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</si>
  <si>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</si>
  <si>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</si>
  <si>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</si>
  <si>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</si>
  <si>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</si>
  <si>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</si>
  <si>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</si>
  <si>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</si>
  <si>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</si>
  <si>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</si>
  <si>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</si>
  <si>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</si>
  <si>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</si>
  <si>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</si>
  <si>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</si>
  <si>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</si>
  <si>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</si>
  <si>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</si>
  <si>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</si>
  <si>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</si>
  <si>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</si>
  <si>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</si>
  <si>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</si>
  <si>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</si>
  <si>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</si>
  <si>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</si>
  <si>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</si>
  <si>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</si>
  <si>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</si>
  <si>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</si>
  <si>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</si>
  <si>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</si>
  <si>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</si>
  <si>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</si>
  <si>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</si>
  <si>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</si>
  <si>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</si>
  <si>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</si>
  <si>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</si>
  <si>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</si>
  <si>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</si>
  <si>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</si>
  <si>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</si>
  <si>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</si>
  <si>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</si>
  <si>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</si>
  <si>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</si>
  <si>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</si>
  <si>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</si>
  <si>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</si>
  <si>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</si>
  <si>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</si>
  <si>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</si>
  <si>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</si>
  <si>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</si>
  <si>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</si>
  <si>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</si>
  <si>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</si>
  <si>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</si>
  <si>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</si>
  <si>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</si>
  <si>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</si>
  <si>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</si>
  <si>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</si>
  <si>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</si>
  <si>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</si>
  <si>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</si>
  <si>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</si>
  <si>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</si>
  <si>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</si>
  <si>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</si>
  <si>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</si>
  <si>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</si>
  <si>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</si>
  <si>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</si>
  <si>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</si>
  <si>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</si>
  <si>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</si>
  <si>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</si>
  <si>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</si>
  <si>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</si>
  <si>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</si>
  <si>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</si>
  <si>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</si>
  <si>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</si>
  <si>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</si>
  <si>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</si>
  <si>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</si>
  <si>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</si>
  <si>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</si>
  <si>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</si>
  <si>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</si>
  <si>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</si>
  <si>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</si>
  <si>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</si>
  <si>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</si>
  <si>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</si>
  <si>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</si>
  <si>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</si>
  <si>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</si>
  <si>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</si>
  <si>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</si>
  <si>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</si>
  <si>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</si>
  <si>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</si>
  <si>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</si>
  <si>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</si>
  <si>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</si>
  <si>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</si>
  <si>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</si>
  <si>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</si>
  <si>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</si>
  <si>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</si>
  <si>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</si>
  <si>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</si>
  <si>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</si>
  <si>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</si>
  <si>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</si>
  <si>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</si>
  <si>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</si>
  <si>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</si>
  <si>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</si>
  <si>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</si>
  <si>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</si>
  <si>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</si>
  <si>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</si>
  <si>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</si>
  <si>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</si>
  <si>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</si>
  <si>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</si>
  <si>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</si>
  <si>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</si>
  <si>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</si>
  <si>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</si>
  <si>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</si>
  <si>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</si>
  <si>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</si>
  <si>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</si>
  <si>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</si>
  <si>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</si>
  <si>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</si>
  <si>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</si>
  <si>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</si>
  <si>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</si>
  <si>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</si>
  <si>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</si>
  <si>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</si>
  <si>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</si>
  <si>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</si>
  <si>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</si>
  <si>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</si>
  <si>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</si>
  <si>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</si>
  <si>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</si>
  <si>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</si>
  <si>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</si>
  <si>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</si>
  <si>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</si>
  <si>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</si>
  <si>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</si>
  <si>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</si>
  <si>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</si>
  <si>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</si>
  <si>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</si>
  <si>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</si>
  <si>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</si>
  <si>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</si>
  <si>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</si>
  <si>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</si>
  <si>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</si>
  <si>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</si>
  <si>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</si>
  <si>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</si>
  <si>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</si>
  <si>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</si>
  <si>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</si>
  <si>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</si>
  <si>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</si>
  <si>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</si>
  <si>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</si>
  <si>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</si>
  <si>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</si>
  <si>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</si>
  <si>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</si>
  <si>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</si>
  <si>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</si>
  <si>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</si>
  <si>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</si>
  <si>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</si>
  <si>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</si>
  <si>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</si>
  <si>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</si>
  <si>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</si>
  <si>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</si>
  <si>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</si>
  <si>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</si>
  <si>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</si>
  <si>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</si>
  <si>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</si>
  <si>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</si>
  <si>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</si>
  <si>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</si>
  <si>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</si>
  <si>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</si>
  <si>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</si>
  <si>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</si>
  <si>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</si>
  <si>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</si>
  <si>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</si>
  <si>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</si>
  <si>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</si>
  <si>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</si>
  <si>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</si>
  <si>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</si>
  <si>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</si>
  <si>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</si>
  <si>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</si>
  <si>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</si>
  <si>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</si>
  <si>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</si>
  <si>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</si>
  <si>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</si>
  <si>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</si>
  <si>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</si>
  <si>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</si>
  <si>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</si>
  <si>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</si>
  <si>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</si>
  <si>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</si>
  <si>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</si>
  <si>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</si>
  <si>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</si>
  <si>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</si>
  <si>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</si>
  <si>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</si>
  <si>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</si>
  <si>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</si>
  <si>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</si>
  <si>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</si>
  <si>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</si>
  <si>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</si>
  <si>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</si>
  <si>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</si>
  <si>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</si>
  <si>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</si>
  <si>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</si>
  <si>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</si>
  <si>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</si>
  <si>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</si>
  <si>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</si>
  <si>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</si>
  <si>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</si>
  <si>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</si>
  <si>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</si>
  <si>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</si>
  <si>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</si>
  <si>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</si>
  <si>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</si>
  <si>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</si>
  <si>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</si>
  <si>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</si>
  <si>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</si>
  <si>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</si>
  <si>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</si>
  <si>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</si>
  <si>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</si>
  <si>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</si>
  <si>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</si>
  <si>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</si>
  <si>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</si>
  <si>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</si>
  <si>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</si>
  <si>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</si>
  <si>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</si>
  <si>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</si>
  <si>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</si>
  <si>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</si>
  <si>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</si>
  <si>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</si>
  <si>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</si>
  <si>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</si>
  <si>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</si>
  <si>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</si>
  <si>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</si>
  <si>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</si>
  <si>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</si>
  <si>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</si>
  <si>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</si>
  <si>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</si>
  <si>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</si>
  <si>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</si>
  <si>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</si>
  <si>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</si>
  <si>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</si>
  <si>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</si>
  <si>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</si>
  <si>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</si>
  <si>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</si>
  <si>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</si>
  <si>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</si>
  <si>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</si>
  <si>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</si>
  <si>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</si>
  <si>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</si>
  <si>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</si>
  <si>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</si>
  <si>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</si>
  <si>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</si>
  <si>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</si>
  <si>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</si>
  <si>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</si>
  <si>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</si>
  <si>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</si>
  <si>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</si>
  <si>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</si>
  <si>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</si>
  <si>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</si>
  <si>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</si>
  <si>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</si>
  <si>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</si>
  <si>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</si>
  <si>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</si>
  <si>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</si>
  <si>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</si>
  <si>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</si>
  <si>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</si>
  <si>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</si>
  <si>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</si>
  <si>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</si>
  <si>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</si>
  <si>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</si>
  <si>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</si>
  <si>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</si>
  <si>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</si>
  <si>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</si>
  <si>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</si>
  <si>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</si>
  <si>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</si>
  <si>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</si>
  <si>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</si>
  <si>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</si>
  <si>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</si>
  <si>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</si>
  <si>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</si>
  <si>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</si>
  <si>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</si>
  <si>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</si>
  <si>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</si>
  <si>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</si>
  <si>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</si>
  <si>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</si>
  <si>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</si>
  <si>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</si>
  <si>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</si>
  <si>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</si>
  <si>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</si>
  <si>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</si>
  <si>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</si>
  <si>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</si>
  <si>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</si>
  <si>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</si>
  <si>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</si>
  <si>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</si>
  <si>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</si>
  <si>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</si>
  <si>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</si>
  <si>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</si>
  <si>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</si>
  <si>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</si>
  <si>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</si>
  <si>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</si>
  <si>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</si>
  <si>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</si>
  <si>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</si>
  <si>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</si>
  <si>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</si>
  <si>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</si>
  <si>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</si>
  <si>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</si>
  <si>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</si>
  <si>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</si>
  <si>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</si>
  <si>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</si>
  <si>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</si>
  <si>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</si>
  <si>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</si>
  <si>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</si>
  <si>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</si>
  <si>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</si>
  <si>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</si>
  <si>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</si>
  <si>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</si>
  <si>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</si>
  <si>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</si>
  <si>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</si>
  <si>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</si>
  <si>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</si>
  <si>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</si>
  <si>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</si>
  <si>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</si>
  <si>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</si>
  <si>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</si>
  <si>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</si>
  <si>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</si>
  <si>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</si>
  <si>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</si>
  <si>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</si>
  <si>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</si>
  <si>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</si>
  <si>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</si>
  <si>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</si>
  <si>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</si>
  <si>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</si>
  <si>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</si>
  <si>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</si>
  <si>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</si>
  <si>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</si>
  <si>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</si>
  <si>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</si>
  <si>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</si>
  <si>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</si>
  <si>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</si>
  <si>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</si>
  <si>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</si>
  <si>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</si>
  <si>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</si>
  <si>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</si>
  <si>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</si>
  <si>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</si>
  <si>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</si>
  <si>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</si>
  <si>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</si>
  <si>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</si>
  <si>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</si>
  <si>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</si>
  <si>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</si>
  <si>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</si>
  <si>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</si>
  <si>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</si>
  <si>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</si>
  <si>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</si>
  <si>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</si>
  <si>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</si>
  <si>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</si>
  <si>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</si>
  <si>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</si>
  <si>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</si>
  <si>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</si>
  <si>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</si>
  <si>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</si>
  <si>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</si>
  <si>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</si>
  <si>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</si>
  <si>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</si>
  <si>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</si>
  <si>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</si>
  <si>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</si>
  <si>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</si>
  <si>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</si>
  <si>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</si>
  <si>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</si>
  <si>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</si>
  <si>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</si>
  <si>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</si>
  <si>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</si>
  <si>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</si>
  <si>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</si>
  <si>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</si>
  <si>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</si>
  <si>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</si>
  <si>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</si>
  <si>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</si>
  <si>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</si>
  <si>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</si>
  <si>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</si>
  <si>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</si>
  <si>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</si>
  <si>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</si>
  <si>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</si>
  <si>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</si>
  <si>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</si>
  <si>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</si>
  <si>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</si>
  <si>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</si>
  <si>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</si>
  <si>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</si>
  <si>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</si>
  <si>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</si>
  <si>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</si>
  <si>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</si>
  <si>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</si>
  <si>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</si>
  <si>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</si>
  <si>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</si>
  <si>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</si>
  <si>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</si>
  <si>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</si>
  <si>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</si>
  <si>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</si>
  <si>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</si>
  <si>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</si>
  <si>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</si>
  <si>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</si>
  <si>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</si>
  <si>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</si>
  <si>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</si>
  <si>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</si>
  <si>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</si>
  <si>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</si>
  <si>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</si>
  <si>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</si>
  <si>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</si>
  <si>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</si>
  <si>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</si>
  <si>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</si>
  <si>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</si>
  <si>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</si>
  <si>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</si>
  <si>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</si>
  <si>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</si>
  <si>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</si>
  <si>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</si>
  <si>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</si>
  <si>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</si>
  <si>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</si>
  <si>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</si>
  <si>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</si>
  <si>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</si>
  <si>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</si>
  <si>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</si>
  <si>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</si>
  <si>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</si>
  <si>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</si>
  <si>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</si>
  <si>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</si>
  <si>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</si>
  <si>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</si>
  <si>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</si>
  <si>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</si>
  <si>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</si>
  <si>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</si>
  <si>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</si>
  <si>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</si>
  <si>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</si>
  <si>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</si>
  <si>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</si>
  <si>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</si>
  <si>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</si>
  <si>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</si>
  <si>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</si>
  <si>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</si>
  <si>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</si>
  <si>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</si>
  <si>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</si>
  <si>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</si>
  <si>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</si>
  <si>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</si>
  <si>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</si>
  <si>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</si>
  <si>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</si>
  <si>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</si>
  <si>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</si>
  <si>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</si>
  <si>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</si>
  <si>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</si>
  <si>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</si>
  <si>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</si>
  <si>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</si>
  <si>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</si>
  <si>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</si>
  <si>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</si>
  <si>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</si>
  <si>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</si>
  <si>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</si>
  <si>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</si>
  <si>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</si>
  <si>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</si>
  <si>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</si>
  <si>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</si>
  <si>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</si>
  <si>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</si>
  <si>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</si>
  <si>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</si>
  <si>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</si>
  <si>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</si>
  <si>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</si>
  <si>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</si>
  <si>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</si>
  <si>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</si>
  <si>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</si>
  <si>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</si>
  <si>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</si>
  <si>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</si>
  <si>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</si>
  <si>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</si>
  <si>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</si>
  <si>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</si>
  <si>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</si>
  <si>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</si>
  <si>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</si>
  <si>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</si>
  <si>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</si>
  <si>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</si>
  <si>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</si>
  <si>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</si>
  <si>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</si>
  <si>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</si>
  <si>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</si>
  <si>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</si>
  <si>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</si>
  <si>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</si>
  <si>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</si>
  <si>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</si>
  <si>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</si>
  <si>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</si>
  <si>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</si>
  <si>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</si>
  <si>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</si>
  <si>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</si>
  <si>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</si>
  <si>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</si>
  <si>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</si>
  <si>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</si>
  <si>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</si>
  <si>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</si>
  <si>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</si>
  <si>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</si>
  <si>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</si>
  <si>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</si>
  <si>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</si>
  <si>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</si>
  <si>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</si>
  <si>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</si>
  <si>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</si>
  <si>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</si>
  <si>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</si>
  <si>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</si>
  <si>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</si>
  <si>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</si>
  <si>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</si>
  <si>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</si>
  <si>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</si>
  <si>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</si>
  <si>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</si>
  <si>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</si>
  <si>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</si>
  <si>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</si>
  <si>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</si>
  <si>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</si>
  <si>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</si>
  <si>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</si>
  <si>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</si>
  <si>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</si>
  <si>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</si>
  <si>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</si>
  <si>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</si>
  <si>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</si>
  <si>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</si>
  <si>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</si>
  <si>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</si>
  <si>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</si>
  <si>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</si>
  <si>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</si>
  <si>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</si>
  <si>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</si>
  <si>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</si>
  <si>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</si>
  <si>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</si>
  <si>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</si>
  <si>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</si>
  <si>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</si>
  <si>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</si>
  <si>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</si>
  <si>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</si>
  <si>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</si>
  <si>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</si>
  <si>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</si>
  <si>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</si>
  <si>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</si>
  <si>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</si>
  <si>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</si>
  <si>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</si>
  <si>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</si>
  <si>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</si>
  <si>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</si>
  <si>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</si>
  <si>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</si>
  <si>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</si>
  <si>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</si>
  <si>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</si>
  <si>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</si>
  <si>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</si>
  <si>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</si>
  <si>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</si>
  <si>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</si>
  <si>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</si>
  <si>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</si>
  <si>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</si>
  <si>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</si>
  <si>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</si>
  <si>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</si>
  <si>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</si>
  <si>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</si>
  <si>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</si>
  <si>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</si>
  <si>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</si>
  <si>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</si>
  <si>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</si>
  <si>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</si>
  <si>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</si>
  <si>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</si>
  <si>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</si>
  <si>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</si>
  <si>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</si>
  <si>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</si>
  <si>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</si>
  <si>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</si>
  <si>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</si>
  <si>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</si>
  <si>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</si>
  <si>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</si>
  <si>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</si>
  <si>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</si>
  <si>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</si>
  <si>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</si>
  <si>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</si>
  <si>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</si>
  <si>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</si>
  <si>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</si>
  <si>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</si>
  <si>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</si>
  <si>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</si>
  <si>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</si>
  <si>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</si>
  <si>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</si>
  <si>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</si>
  <si>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</si>
  <si>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</si>
  <si>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</si>
  <si>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</si>
  <si>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</si>
  <si>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</si>
  <si>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</si>
  <si>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</si>
  <si>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</si>
  <si>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</si>
  <si>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</si>
  <si>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</si>
  <si>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</si>
  <si>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</si>
  <si>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</si>
  <si>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</si>
  <si>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</si>
  <si>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</si>
  <si>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</si>
  <si>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</si>
  <si>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</si>
  <si>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</si>
  <si>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</si>
  <si>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</si>
  <si>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</si>
  <si>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</si>
  <si>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</si>
  <si>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</si>
  <si>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</si>
  <si>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</si>
  <si>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</si>
  <si>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</si>
  <si>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</si>
  <si>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</si>
  <si>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</si>
  <si>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</si>
  <si>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</si>
  <si>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</si>
  <si>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</si>
  <si>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</si>
  <si>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</si>
  <si>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</si>
  <si>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</si>
  <si>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</si>
  <si>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</si>
  <si>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</si>
  <si>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</si>
  <si>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</si>
  <si>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</si>
  <si>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</si>
  <si>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</si>
  <si>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</si>
  <si>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</si>
  <si>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</si>
  <si>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</si>
  <si>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</si>
  <si>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</si>
  <si>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</si>
  <si>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</si>
  <si>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</si>
  <si>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</si>
  <si>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</si>
  <si>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</si>
  <si>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</si>
  <si>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</si>
  <si>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</si>
  <si>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</si>
  <si>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</si>
  <si>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</si>
  <si>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</si>
  <si>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</si>
  <si>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</si>
  <si>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</si>
  <si>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</si>
  <si>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</si>
  <si>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</si>
  <si>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</si>
  <si>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</si>
  <si>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</si>
  <si>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</si>
  <si>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</si>
  <si>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</si>
  <si>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</si>
  <si>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</si>
  <si>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</si>
  <si>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</si>
  <si>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</si>
  <si>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</si>
  <si>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</si>
  <si>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</si>
  <si>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</si>
  <si>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</si>
  <si>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</si>
  <si>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</si>
  <si>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</si>
  <si>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</si>
  <si>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</si>
  <si>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</si>
  <si>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</si>
  <si>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</si>
  <si>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</si>
  <si>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</si>
  <si>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</si>
  <si>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</si>
  <si>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</si>
  <si>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</si>
  <si>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</si>
  <si>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</si>
  <si>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</si>
  <si>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</si>
  <si>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</si>
  <si>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</si>
  <si>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</si>
  <si>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</si>
  <si>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</si>
  <si>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</si>
  <si>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</si>
  <si>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</si>
  <si>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</si>
  <si>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</si>
  <si>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</si>
  <si>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</si>
  <si>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</si>
  <si>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</si>
  <si>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</si>
  <si>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</si>
  <si>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</si>
  <si>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</si>
  <si>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</si>
  <si>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</si>
  <si>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</si>
  <si>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</si>
  <si>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</si>
  <si>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</si>
  <si>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</si>
  <si>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</si>
  <si>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</si>
  <si>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</si>
  <si>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</si>
  <si>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</si>
  <si>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</si>
  <si>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</si>
  <si>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</si>
  <si>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</si>
  <si>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</si>
  <si>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</si>
  <si>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</si>
  <si>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</si>
  <si>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</si>
  <si>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</si>
  <si>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</si>
  <si>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</si>
  <si>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</si>
  <si>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</si>
  <si>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</si>
  <si>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</si>
  <si>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</si>
  <si>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</si>
  <si>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</si>
  <si>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</si>
  <si>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</si>
  <si>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</si>
  <si>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</si>
  <si>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</si>
  <si>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</si>
  <si>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</si>
  <si>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</si>
  <si>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</si>
  <si>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</si>
  <si>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</si>
  <si>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</si>
  <si>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</si>
  <si>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</si>
  <si>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</si>
  <si>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</si>
  <si>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</si>
  <si>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</si>
  <si>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</si>
  <si>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</si>
  <si>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</si>
  <si>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</si>
  <si>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</si>
  <si>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</si>
  <si>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</si>
  <si>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</si>
  <si>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</si>
  <si>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</si>
  <si>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</si>
  <si>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</si>
  <si>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</si>
  <si>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</si>
  <si>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</si>
  <si>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</si>
  <si>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</si>
  <si>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</si>
  <si>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</si>
  <si>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</si>
  <si>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</si>
  <si>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</si>
  <si>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</si>
  <si>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</si>
  <si>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</si>
  <si>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</si>
  <si>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</si>
  <si>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</si>
  <si>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</si>
  <si>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</si>
  <si>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</si>
  <si>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</si>
  <si>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</si>
  <si>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</si>
  <si>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</si>
  <si>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</si>
  <si>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</si>
  <si>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</si>
  <si>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</si>
  <si>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</si>
  <si>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</si>
  <si>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</si>
  <si>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</si>
  <si>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</si>
  <si>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</si>
  <si>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</si>
  <si>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</si>
  <si>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</si>
  <si>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</si>
  <si>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</si>
  <si>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</si>
  <si>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</si>
  <si>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</si>
  <si>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</si>
  <si>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</si>
  <si>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</si>
  <si>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</si>
  <si>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</si>
  <si>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</si>
  <si>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</si>
  <si>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</si>
  <si>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</si>
  <si>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</si>
  <si>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</si>
  <si>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</si>
  <si>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</si>
  <si>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</si>
  <si>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</si>
  <si>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</si>
  <si>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</si>
  <si>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</si>
  <si>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</si>
  <si>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</si>
  <si>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</si>
  <si>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</si>
  <si>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</si>
  <si>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</si>
  <si>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</si>
  <si>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</si>
  <si>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</si>
  <si>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</si>
  <si>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</si>
  <si>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</si>
  <si>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</si>
  <si>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</si>
  <si>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</si>
  <si>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</si>
  <si>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</si>
  <si>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</si>
  <si>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</si>
  <si>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</si>
  <si>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</si>
  <si>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</si>
  <si>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</si>
  <si>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</si>
  <si>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</si>
  <si>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</si>
  <si>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</si>
  <si>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</si>
  <si>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</si>
  <si>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</si>
  <si>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</si>
  <si>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</si>
  <si>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</si>
  <si>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</si>
  <si>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</si>
  <si>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</si>
  <si>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</si>
  <si>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</si>
  <si>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</si>
  <si>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</si>
  <si>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</si>
  <si>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</si>
  <si>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</si>
  <si>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</si>
  <si>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</si>
  <si>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</si>
  <si>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</si>
  <si>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</si>
  <si>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</si>
  <si>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</si>
  <si>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</si>
  <si>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</si>
  <si>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</si>
  <si>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</si>
  <si>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</si>
  <si>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</si>
  <si>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</si>
  <si>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</si>
  <si>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</si>
  <si>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</si>
  <si>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</si>
  <si>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</si>
  <si>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</si>
  <si>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</si>
  <si>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</si>
  <si>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</si>
  <si>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</si>
  <si>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</si>
  <si>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</si>
  <si>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</si>
  <si>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</si>
  <si>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</si>
  <si>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</si>
  <si>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</si>
  <si>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</si>
  <si>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</si>
  <si>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</si>
  <si>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</si>
  <si>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</si>
  <si>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</si>
  <si>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</si>
  <si>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</si>
  <si>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</si>
  <si>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</si>
  <si>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</si>
  <si>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</si>
  <si>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</si>
  <si>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</si>
  <si>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</si>
  <si>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</si>
  <si>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</si>
  <si>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</si>
  <si>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</si>
  <si>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</si>
  <si>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</si>
  <si>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</si>
  <si>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</si>
  <si>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</si>
  <si>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</si>
  <si>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</si>
  <si>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</si>
  <si>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</si>
  <si>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</si>
  <si>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</si>
  <si>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</si>
  <si>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</si>
  <si>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</si>
  <si>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</si>
  <si>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</si>
  <si>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</si>
  <si>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</si>
  <si>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</si>
  <si>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</si>
  <si>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</si>
  <si>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</si>
  <si>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</si>
  <si>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</si>
  <si>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</si>
  <si>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</si>
  <si>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</si>
  <si>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</si>
  <si>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</si>
  <si>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</si>
  <si>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</si>
  <si>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</si>
  <si>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</si>
  <si>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</si>
  <si>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</si>
  <si>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</si>
  <si>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</si>
  <si>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</si>
  <si>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</si>
  <si>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</si>
  <si>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</si>
  <si>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</si>
  <si>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</si>
  <si>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</si>
  <si>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</si>
  <si>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</si>
  <si>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</si>
  <si>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</si>
  <si>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</si>
  <si>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</si>
  <si>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</si>
  <si>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</si>
  <si>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</si>
  <si>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</si>
  <si>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</si>
  <si>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</si>
  <si>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</si>
  <si>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</si>
  <si>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</si>
  <si>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</si>
  <si>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</si>
  <si>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</si>
  <si>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</si>
  <si>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</si>
  <si>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</si>
  <si>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</si>
  <si>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</si>
  <si>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</si>
  <si>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</si>
  <si>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</si>
  <si>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</si>
  <si>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</si>
  <si>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</si>
  <si>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</si>
  <si>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</si>
  <si>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</si>
  <si>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</si>
  <si>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</si>
  <si>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</si>
  <si>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</si>
  <si>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</si>
  <si>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</si>
  <si>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</si>
  <si>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</si>
  <si>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</si>
  <si>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</si>
  <si>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</si>
  <si>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</si>
  <si>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</si>
  <si>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</si>
  <si>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</si>
  <si>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</si>
  <si>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</si>
  <si>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</si>
  <si>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</si>
  <si>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</si>
  <si>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</si>
  <si>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</si>
  <si>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</si>
  <si>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</si>
  <si>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</si>
  <si>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</si>
  <si>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</si>
  <si>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</si>
  <si>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</si>
  <si>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</si>
  <si>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</si>
  <si>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</si>
  <si>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</si>
  <si>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</si>
  <si>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</si>
  <si>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</si>
  <si>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</si>
  <si>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</si>
  <si>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</si>
  <si>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</si>
  <si>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</si>
  <si>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</si>
  <si>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</si>
  <si>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</si>
  <si>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</si>
  <si>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</si>
  <si>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</si>
  <si>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</si>
  <si>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</si>
  <si>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</si>
  <si>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</si>
  <si>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</si>
  <si>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</si>
  <si>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</si>
  <si>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</si>
  <si>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</si>
  <si>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</si>
  <si>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</si>
  <si>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</si>
  <si>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</si>
  <si>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</si>
  <si>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</si>
  <si>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</si>
  <si>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</si>
  <si>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</si>
  <si>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</si>
  <si>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</si>
  <si>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</si>
  <si>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</si>
  <si>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</si>
  <si>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</si>
  <si>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</si>
  <si>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</si>
  <si>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</si>
  <si>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</si>
  <si>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</si>
  <si>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</si>
  <si>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</si>
  <si>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</si>
  <si>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</si>
  <si>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</si>
  <si>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</si>
  <si>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</si>
  <si>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</si>
  <si>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</si>
  <si>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</si>
  <si>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</si>
  <si>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</si>
  <si>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</si>
  <si>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</si>
  <si>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</si>
  <si>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</si>
  <si>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</si>
  <si>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</si>
  <si>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</si>
  <si>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</si>
  <si>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</si>
  <si>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</si>
  <si>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</si>
  <si>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</si>
  <si>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</si>
  <si>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</si>
  <si>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</si>
  <si>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</si>
  <si>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</si>
  <si>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</si>
  <si>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</si>
  <si>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</si>
  <si>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</si>
  <si>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</si>
  <si>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</si>
  <si>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</si>
  <si>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</si>
  <si>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</si>
  <si>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</si>
  <si>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</si>
  <si>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</si>
  <si>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</si>
  <si>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</si>
  <si>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</si>
  <si>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</si>
  <si>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</si>
  <si>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</si>
  <si>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</si>
  <si>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</si>
  <si>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</si>
  <si>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</si>
  <si>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</si>
  <si>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</si>
  <si>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</si>
  <si>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</si>
  <si>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</si>
  <si>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</si>
  <si>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</si>
  <si>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</si>
  <si>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</si>
  <si>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</si>
  <si>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</si>
  <si>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</si>
  <si>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</si>
  <si>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</si>
  <si>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</si>
  <si>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</si>
  <si>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</si>
  <si>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</si>
  <si>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</si>
  <si>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</si>
  <si>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</si>
  <si>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</si>
  <si>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</si>
  <si>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</si>
  <si>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</si>
  <si>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</si>
  <si>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</si>
  <si>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</si>
  <si>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</si>
  <si>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</si>
  <si>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</si>
  <si>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</si>
  <si>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</si>
  <si>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</si>
  <si>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</si>
  <si>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</si>
  <si>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</si>
  <si>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</si>
  <si>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</si>
  <si>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</si>
  <si>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</si>
  <si>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</si>
  <si>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</si>
  <si>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</si>
  <si>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</si>
  <si>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</si>
  <si>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</si>
  <si>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</si>
  <si>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</si>
  <si>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</si>
  <si>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</si>
  <si>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</si>
  <si>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</si>
  <si>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</si>
  <si>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</si>
  <si>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</si>
  <si>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</si>
  <si>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</si>
  <si>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</si>
  <si>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</si>
  <si>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</si>
  <si>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</si>
  <si>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</si>
  <si>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</si>
  <si>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</si>
  <si>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</si>
  <si>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</si>
  <si>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</si>
  <si>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</si>
  <si>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</si>
  <si>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</si>
  <si>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</si>
  <si>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</si>
  <si>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</si>
  <si>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</si>
  <si>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</si>
  <si>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</si>
  <si>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</si>
  <si>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</si>
  <si>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</si>
  <si>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</si>
  <si>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</si>
  <si>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</si>
  <si>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</si>
  <si>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</si>
  <si>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</si>
  <si>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</si>
  <si>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</si>
  <si>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</si>
  <si>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</si>
  <si>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</si>
  <si>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</si>
  <si>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</si>
  <si>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</si>
  <si>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</si>
  <si>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</si>
  <si>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</si>
  <si>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</si>
  <si>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</si>
  <si>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</si>
  <si>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</si>
  <si>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</si>
  <si>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</si>
  <si>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</si>
  <si>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</si>
  <si>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</si>
  <si>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</si>
  <si>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</si>
  <si>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</si>
  <si>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</si>
  <si>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</si>
  <si>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</si>
  <si>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</si>
  <si>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</si>
  <si>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</si>
  <si>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</si>
  <si>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</si>
  <si>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</si>
  <si>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</si>
  <si>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</si>
  <si>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</si>
  <si>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</si>
  <si>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</si>
  <si>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</si>
  <si>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</si>
  <si>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</si>
  <si>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</si>
  <si>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</si>
  <si>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</si>
  <si>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</si>
  <si>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</si>
  <si>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</si>
  <si>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</si>
  <si>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</si>
  <si>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</si>
  <si>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</si>
  <si>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</si>
  <si>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</si>
  <si>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</si>
  <si>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</si>
  <si>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</si>
  <si>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</si>
  <si>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</si>
  <si>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</si>
  <si>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</si>
  <si>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</si>
  <si>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</si>
  <si>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</si>
  <si>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</si>
  <si>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</si>
  <si>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</si>
  <si>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</si>
  <si>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</si>
  <si>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</si>
  <si>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</si>
  <si>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</si>
  <si>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</si>
  <si>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</si>
  <si>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</si>
  <si>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</si>
  <si>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</si>
  <si>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</si>
  <si>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</si>
  <si>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</si>
  <si>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</si>
  <si>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</si>
  <si>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</si>
  <si>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</si>
  <si>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</si>
  <si>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</si>
  <si>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</si>
  <si>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</si>
  <si>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</si>
  <si>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</si>
  <si>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</si>
  <si>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</si>
  <si>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</si>
  <si>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</si>
  <si>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</si>
  <si>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</si>
  <si>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</si>
  <si>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</si>
  <si>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</si>
  <si>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</si>
  <si>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</si>
  <si>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</si>
  <si>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</si>
  <si>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</si>
  <si>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</si>
  <si>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</si>
  <si>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</si>
  <si>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</si>
  <si>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</si>
  <si>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</si>
  <si>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</si>
  <si>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</si>
  <si>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</si>
  <si>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</si>
  <si>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</si>
  <si>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</si>
  <si>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</si>
  <si>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</si>
  <si>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</si>
  <si>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</si>
  <si>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</si>
  <si>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</si>
  <si>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</si>
  <si>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</si>
  <si>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</si>
  <si>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</si>
  <si>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</si>
  <si>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</si>
  <si>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</si>
  <si>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</si>
  <si>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</si>
  <si>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</si>
  <si>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</si>
  <si>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</si>
  <si>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</si>
  <si>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</si>
  <si>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</si>
  <si>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</si>
  <si>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</si>
  <si>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</si>
  <si>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</si>
  <si>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</si>
  <si>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</si>
  <si>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</si>
  <si>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</si>
  <si>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</si>
  <si>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</si>
  <si>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</si>
  <si>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</si>
  <si>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</si>
  <si>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</si>
  <si>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</si>
  <si>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</si>
  <si>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</si>
  <si>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</si>
  <si>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</si>
  <si>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</si>
  <si>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</si>
  <si>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</si>
  <si>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</si>
  <si>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</si>
  <si>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</si>
  <si>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</si>
  <si>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</si>
  <si>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</si>
  <si>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</si>
  <si>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</si>
  <si>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</si>
  <si>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</si>
  <si>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</si>
  <si>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</si>
  <si>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</si>
  <si>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</si>
  <si>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</si>
  <si>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</si>
  <si>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</si>
  <si>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</si>
  <si>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</si>
  <si>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</si>
  <si>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</si>
  <si>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</si>
  <si>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</si>
  <si>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</si>
  <si>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</si>
  <si>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</si>
  <si>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</si>
  <si>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</si>
  <si>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</si>
  <si>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</si>
  <si>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</si>
  <si>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</si>
  <si>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</si>
  <si>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</si>
  <si>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</si>
  <si>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</si>
  <si>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</si>
  <si>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</si>
  <si>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</si>
  <si>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</si>
  <si>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</si>
  <si>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</si>
  <si>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</si>
  <si>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</si>
  <si>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</si>
  <si>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</si>
  <si>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</si>
  <si>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</si>
  <si>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</si>
  <si>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</si>
  <si>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</si>
  <si>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</si>
  <si>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</si>
  <si>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</si>
  <si>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</si>
  <si>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</si>
  <si>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</si>
  <si>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</si>
  <si>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</si>
  <si>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</si>
  <si>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</si>
  <si>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</si>
  <si>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</si>
  <si>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</si>
  <si>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</si>
  <si>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</si>
  <si>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</si>
  <si>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</si>
  <si>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</si>
  <si>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</si>
  <si>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</si>
  <si>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</si>
  <si>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</si>
  <si>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</si>
  <si>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</si>
  <si>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</si>
  <si>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</si>
  <si>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</si>
  <si>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</si>
  <si>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</si>
  <si>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</si>
  <si>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</si>
  <si>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</si>
  <si>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</si>
  <si>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</si>
  <si>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</si>
  <si>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</si>
  <si>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</si>
  <si>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</si>
  <si>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</si>
  <si>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</si>
  <si>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</si>
  <si>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</si>
  <si>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</si>
  <si>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</si>
  <si>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</si>
  <si>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</si>
  <si>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</si>
  <si>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</si>
  <si>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</si>
  <si>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</si>
  <si>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</si>
  <si>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</si>
  <si>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</si>
  <si>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</si>
  <si>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</si>
  <si>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</si>
  <si>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</si>
  <si>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</si>
  <si>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</si>
  <si>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</si>
  <si>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</si>
  <si>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</si>
  <si>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</si>
  <si>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</si>
  <si>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</si>
  <si>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</si>
  <si>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</si>
  <si>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</si>
  <si>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</si>
  <si>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</si>
  <si>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</si>
  <si>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</si>
  <si>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</si>
  <si>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</si>
  <si>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</si>
  <si>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</si>
  <si>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</si>
  <si>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</si>
  <si>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</si>
  <si>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</si>
  <si>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</si>
  <si>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</si>
  <si>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</si>
  <si>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</si>
  <si>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</si>
  <si>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</si>
  <si>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</si>
  <si>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</si>
  <si>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</si>
  <si>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</si>
  <si>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</si>
  <si>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</si>
  <si>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</si>
  <si>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</si>
  <si>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</si>
  <si>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</si>
  <si>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</si>
  <si>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</si>
  <si>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</si>
  <si>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</si>
  <si>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</si>
  <si>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</si>
  <si>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</si>
  <si>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</si>
  <si>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</si>
  <si>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</si>
  <si>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</si>
  <si>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</si>
  <si>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</si>
  <si>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</si>
  <si>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</si>
  <si>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</si>
  <si>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</si>
  <si>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</si>
  <si>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</si>
  <si>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</si>
  <si>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</si>
  <si>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</si>
  <si>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</si>
  <si>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</si>
  <si>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</si>
  <si>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</si>
  <si>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</si>
  <si>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</si>
  <si>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</si>
  <si>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</si>
  <si>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</si>
  <si>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</si>
  <si>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</si>
  <si>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</si>
  <si>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</si>
  <si>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</si>
  <si>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</si>
  <si>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</si>
  <si>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</si>
  <si>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</si>
  <si>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</si>
  <si>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</si>
  <si>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</si>
  <si>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</si>
  <si>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</si>
  <si>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</si>
  <si>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</si>
  <si>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</si>
  <si>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</si>
  <si>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</si>
  <si>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</si>
  <si>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</si>
  <si>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</si>
  <si>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</si>
  <si>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</si>
  <si>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</si>
  <si>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</si>
  <si>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</si>
  <si>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</si>
  <si>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</si>
  <si>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</si>
  <si>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</si>
  <si>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</si>
  <si>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</si>
  <si>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</si>
  <si>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</si>
  <si>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</si>
  <si>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</si>
  <si>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</si>
  <si>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</si>
  <si>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</si>
  <si>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</si>
  <si>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</si>
  <si>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</si>
  <si>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</si>
  <si>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</si>
  <si>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</si>
  <si>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</si>
  <si>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</si>
  <si>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</si>
  <si>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</si>
  <si>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</si>
  <si>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</si>
  <si>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</si>
  <si>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</si>
  <si>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</si>
  <si>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</si>
  <si>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</si>
  <si>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</si>
  <si>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</si>
  <si>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</si>
  <si>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</si>
  <si>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</si>
  <si>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</si>
  <si>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</si>
  <si>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</si>
  <si>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</si>
  <si>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</si>
  <si>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</si>
  <si>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</si>
  <si>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</si>
  <si>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</si>
  <si>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</si>
  <si>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</si>
  <si>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</si>
  <si>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</si>
  <si>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</si>
  <si>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</si>
  <si>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</si>
  <si>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</si>
  <si>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</si>
  <si>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</si>
  <si>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</si>
  <si>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</si>
  <si>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</si>
  <si>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</si>
  <si>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</si>
  <si>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</si>
  <si>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</si>
  <si>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</si>
  <si>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</si>
  <si>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</si>
  <si>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</si>
  <si>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</si>
  <si>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</si>
  <si>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</si>
  <si>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</si>
  <si>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</si>
  <si>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</si>
  <si>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</si>
  <si>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</si>
  <si>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</si>
  <si>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</si>
  <si>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</si>
  <si>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</si>
  <si>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</si>
  <si>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</si>
  <si>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</si>
  <si>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</si>
  <si>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</si>
  <si>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</si>
  <si>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</si>
  <si>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</si>
  <si>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</si>
  <si>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</si>
  <si>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</si>
  <si>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</si>
  <si>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</si>
  <si>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</si>
  <si>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</si>
  <si>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</si>
  <si>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</si>
  <si>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</si>
  <si>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</si>
  <si>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</si>
  <si>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</si>
  <si>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</si>
  <si>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</si>
  <si>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</si>
  <si>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</si>
  <si>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</si>
  <si>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</si>
  <si>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</si>
  <si>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</si>
  <si>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</si>
  <si>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</si>
  <si>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</si>
  <si>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</si>
  <si>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</si>
  <si>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</si>
  <si>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</si>
  <si>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</si>
  <si>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</si>
  <si>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</si>
  <si>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</si>
  <si>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</si>
  <si>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</si>
  <si>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</si>
  <si>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</si>
  <si>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</si>
  <si>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</si>
  <si>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</si>
  <si>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</si>
  <si>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</si>
  <si>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</si>
  <si>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</si>
  <si>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</si>
  <si>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</si>
  <si>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</si>
  <si>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</si>
  <si>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</si>
  <si>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</si>
  <si>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</si>
  <si>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</si>
  <si>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</si>
  <si>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</si>
  <si>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</si>
  <si>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</si>
  <si>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</si>
  <si>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</si>
  <si>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</si>
  <si>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</si>
  <si>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</si>
  <si>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</si>
  <si>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</si>
  <si>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</si>
  <si>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</si>
  <si>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</si>
  <si>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</si>
  <si>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</si>
  <si>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</si>
  <si>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</si>
  <si>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</si>
  <si>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</si>
  <si>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</si>
  <si>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</si>
  <si>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</si>
  <si>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</si>
  <si>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</si>
  <si>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</si>
  <si>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</si>
  <si>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</si>
  <si>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</si>
  <si>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</si>
  <si>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</si>
  <si>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</si>
  <si>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</si>
  <si>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</si>
  <si>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</si>
  <si>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</si>
  <si>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</si>
  <si>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</si>
  <si>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</si>
  <si>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</si>
  <si>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</si>
  <si>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</si>
  <si>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</si>
  <si>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</si>
  <si>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</si>
  <si>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</si>
  <si>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</si>
  <si>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</si>
  <si>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</si>
  <si>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</si>
  <si>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</si>
  <si>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</si>
  <si>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</si>
  <si>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</si>
  <si>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</si>
  <si>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</si>
  <si>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</si>
  <si>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</si>
  <si>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</si>
  <si>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</si>
  <si>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</si>
  <si>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</si>
  <si>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</si>
  <si>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</si>
  <si>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</si>
  <si>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</si>
  <si>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</si>
  <si>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</si>
  <si>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</si>
  <si>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</si>
  <si>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</si>
  <si>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</si>
  <si>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</si>
  <si>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</si>
  <si>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</si>
  <si>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</si>
  <si>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</si>
  <si>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</si>
  <si>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</si>
  <si>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</si>
  <si>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</si>
  <si>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</si>
  <si>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</si>
  <si>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</si>
  <si>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</si>
  <si>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</si>
  <si>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</si>
  <si>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</si>
  <si>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</si>
  <si>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</si>
  <si>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</si>
  <si>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</si>
  <si>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</si>
  <si>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</si>
  <si>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</si>
  <si>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</si>
  <si>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</si>
  <si>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</si>
  <si>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</si>
  <si>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</si>
  <si>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</si>
  <si>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</si>
  <si>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</si>
  <si>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</si>
  <si>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</si>
  <si>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</si>
  <si>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</si>
  <si>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</si>
  <si>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</si>
  <si>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</si>
  <si>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</si>
  <si>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</si>
  <si>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</si>
  <si>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</si>
  <si>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</si>
  <si>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</si>
  <si>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</si>
  <si>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</si>
  <si>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</si>
  <si>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</si>
  <si>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</si>
  <si>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</si>
  <si>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</si>
  <si>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</si>
  <si>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</si>
  <si>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</si>
  <si>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</si>
  <si>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</si>
  <si>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</si>
  <si>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</si>
  <si>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</si>
  <si>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</si>
  <si>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</si>
  <si>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</si>
  <si>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</si>
  <si>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</si>
  <si>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</si>
  <si>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</si>
  <si>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</si>
  <si>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</si>
  <si>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</si>
  <si>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</si>
  <si>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</si>
  <si>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</si>
  <si>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</si>
  <si>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</si>
  <si>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</si>
  <si>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</si>
  <si>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</si>
  <si>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</si>
  <si>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</si>
  <si>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</si>
  <si>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</si>
  <si>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</si>
  <si>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</si>
  <si>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</si>
  <si>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</si>
  <si>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</si>
  <si>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</si>
  <si>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</si>
  <si>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</si>
  <si>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</si>
  <si>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</si>
  <si>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</si>
  <si>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</si>
  <si>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</si>
  <si>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</si>
  <si>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</si>
  <si>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</si>
  <si>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</si>
  <si>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</si>
  <si>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</si>
  <si>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</si>
  <si>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</si>
  <si>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</si>
  <si>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</si>
  <si>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</si>
  <si>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</si>
  <si>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</si>
  <si>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</si>
  <si>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</si>
  <si>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</si>
  <si>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</si>
  <si>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</si>
  <si>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</si>
  <si>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</si>
  <si>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</si>
  <si>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</si>
  <si>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</si>
  <si>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</si>
  <si>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</si>
  <si>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</si>
  <si>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</si>
  <si>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</si>
  <si>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</si>
  <si>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</si>
  <si>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</si>
  <si>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</si>
  <si>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</si>
  <si>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</si>
  <si>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</si>
  <si>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</si>
  <si>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</si>
  <si>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</si>
  <si>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</si>
  <si>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</si>
  <si>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</si>
  <si>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</si>
  <si>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</si>
  <si>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</si>
  <si>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</si>
  <si>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</si>
  <si>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</si>
  <si>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</si>
  <si>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</si>
  <si>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</si>
  <si>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</si>
  <si>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</si>
  <si>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</si>
  <si>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</si>
  <si>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</si>
  <si>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</si>
  <si>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</si>
  <si>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</si>
  <si>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</si>
  <si>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</si>
  <si>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</si>
  <si>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</si>
  <si>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</si>
  <si>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</si>
  <si>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</si>
  <si>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</si>
  <si>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</si>
  <si>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</si>
  <si>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</si>
  <si>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</si>
  <si>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</si>
  <si>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</si>
  <si>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</si>
  <si>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</si>
  <si>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</si>
  <si>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</si>
  <si>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</si>
  <si>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</si>
  <si>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</si>
  <si>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</si>
  <si>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</si>
  <si>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</si>
  <si>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</si>
  <si>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</si>
  <si>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</si>
  <si>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</si>
  <si>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</si>
  <si>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</si>
  <si>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</si>
  <si>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</si>
  <si>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</si>
  <si>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</si>
  <si>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</si>
  <si>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</si>
  <si>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</si>
  <si>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</si>
  <si>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</si>
  <si>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</si>
  <si>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</si>
  <si>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</si>
  <si>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</si>
  <si>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</si>
  <si>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</si>
  <si>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</si>
  <si>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</si>
  <si>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</si>
  <si>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</si>
  <si>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</si>
  <si>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</si>
  <si>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</si>
  <si>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</si>
  <si>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</si>
  <si>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</si>
  <si>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</si>
  <si>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</si>
  <si>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</si>
  <si>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</si>
  <si>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</si>
  <si>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</si>
  <si>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</si>
  <si>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</si>
  <si>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</si>
  <si>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</si>
  <si>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</si>
  <si>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</si>
  <si>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</si>
  <si>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</si>
  <si>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</si>
  <si>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</si>
  <si>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</si>
  <si>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</si>
  <si>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</si>
  <si>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</si>
  <si>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</si>
  <si>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</si>
  <si>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</si>
  <si>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</si>
  <si>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</si>
  <si>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</si>
  <si>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</si>
  <si>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</si>
  <si>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</si>
  <si>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</si>
  <si>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</si>
  <si>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</si>
  <si>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</si>
  <si>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</si>
  <si>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</si>
  <si>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</si>
  <si>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</si>
  <si>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</si>
  <si>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</si>
  <si>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</si>
  <si>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</si>
  <si>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</si>
  <si>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</si>
  <si>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</si>
  <si>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</si>
  <si>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</si>
  <si>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</si>
  <si>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</si>
  <si>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</si>
  <si>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</si>
  <si>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</si>
  <si>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</si>
  <si>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</si>
  <si>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</si>
  <si>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</si>
  <si>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</si>
  <si>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</si>
  <si>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</si>
  <si>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</si>
  <si>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</si>
  <si>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</si>
  <si>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</si>
  <si>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</si>
  <si>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</si>
  <si>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</si>
  <si>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</si>
  <si>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</si>
  <si>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</si>
  <si>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</si>
  <si>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</si>
  <si>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</si>
  <si>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</si>
  <si>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</si>
  <si>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</si>
  <si>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</si>
  <si>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</si>
  <si>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</si>
  <si>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</si>
  <si>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</si>
  <si>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</si>
  <si>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</si>
  <si>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</si>
  <si>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</si>
  <si>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</si>
  <si>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</si>
  <si>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</si>
  <si>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</si>
  <si>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</si>
  <si>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</si>
  <si>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</si>
  <si>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</si>
  <si>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</si>
  <si>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</si>
  <si>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</si>
  <si>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</si>
  <si>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</si>
  <si>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</si>
  <si>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</si>
  <si>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</si>
  <si>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</si>
  <si>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</si>
  <si>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</si>
  <si>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</si>
  <si>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</si>
  <si>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</si>
  <si>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</si>
  <si>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</si>
  <si>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</si>
  <si>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</si>
  <si>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</si>
  <si>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</si>
  <si>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</si>
  <si>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</si>
  <si>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</si>
  <si>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</si>
  <si>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</si>
  <si>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</si>
  <si>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</si>
  <si>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</si>
  <si>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</si>
  <si>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</si>
  <si>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</si>
  <si>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</si>
  <si>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</si>
  <si>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</si>
  <si>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</si>
  <si>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</si>
  <si>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</si>
  <si>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</si>
  <si>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</si>
  <si>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</si>
  <si>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</si>
  <si>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</si>
  <si>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</si>
  <si>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</si>
  <si>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</si>
  <si>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</si>
  <si>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</si>
  <si>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</si>
  <si>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</si>
  <si>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</si>
  <si>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</si>
  <si>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</si>
  <si>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</si>
  <si>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</si>
  <si>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</si>
  <si>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</si>
  <si>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</si>
  <si>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</si>
  <si>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</si>
  <si>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</si>
  <si>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</si>
  <si>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</si>
  <si>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</si>
  <si>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</si>
  <si>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</si>
  <si>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</si>
  <si>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</si>
  <si>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</si>
  <si>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</si>
  <si>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</si>
  <si>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</si>
  <si>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</si>
  <si>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</si>
  <si>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</si>
  <si>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</si>
  <si>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</si>
  <si>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</si>
  <si>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</si>
  <si>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</si>
  <si>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</si>
  <si>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</si>
  <si>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</si>
  <si>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</si>
  <si>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</si>
  <si>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</si>
  <si>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</si>
  <si>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</si>
  <si>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</si>
  <si>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</si>
  <si>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</si>
  <si>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</si>
  <si>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</si>
  <si>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</si>
  <si>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</si>
  <si>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</si>
  <si>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</si>
  <si>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</si>
  <si>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</si>
  <si>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</si>
  <si>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</si>
  <si>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</si>
  <si>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</si>
  <si>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</si>
  <si>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</si>
  <si>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</si>
  <si>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</si>
  <si>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</si>
  <si>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</si>
  <si>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</si>
  <si>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</si>
  <si>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</si>
  <si>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</si>
  <si>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</si>
  <si>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</si>
  <si>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</si>
  <si>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</si>
  <si>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</si>
  <si>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</si>
  <si>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</si>
  <si>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</si>
  <si>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</si>
  <si>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</si>
  <si>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</si>
  <si>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</si>
  <si>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</si>
  <si>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</si>
  <si>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</si>
  <si>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</si>
  <si>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</si>
  <si>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</si>
  <si>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</si>
  <si>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</si>
  <si>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</si>
  <si>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</si>
  <si>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</si>
  <si>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</si>
  <si>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</si>
  <si>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</si>
  <si>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</si>
  <si>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</si>
  <si>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</si>
  <si>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</si>
  <si>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</si>
  <si>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</si>
  <si>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</si>
  <si>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</si>
  <si>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</si>
  <si>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</si>
  <si>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</si>
  <si>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</si>
  <si>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</si>
  <si>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</si>
  <si>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</si>
  <si>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</si>
  <si>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</si>
  <si>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</si>
  <si>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</si>
  <si>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</si>
  <si>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</si>
  <si>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</si>
  <si>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</si>
  <si>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</si>
  <si>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</si>
  <si>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</si>
  <si>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</si>
  <si>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</si>
  <si>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</si>
  <si>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</si>
  <si>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</si>
  <si>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</si>
  <si>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</si>
  <si>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</si>
  <si>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</si>
  <si>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</si>
  <si>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</si>
  <si>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</si>
  <si>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</si>
  <si>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</si>
  <si>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</si>
  <si>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</si>
  <si>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</si>
  <si>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</si>
  <si>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</si>
  <si>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</si>
  <si>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</si>
  <si>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</si>
  <si>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</si>
  <si>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</si>
  <si>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</si>
  <si>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</si>
  <si>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</si>
  <si>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</si>
  <si>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</si>
  <si>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</si>
  <si>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</si>
  <si>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</si>
  <si>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</si>
  <si>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</si>
  <si>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</si>
  <si>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</si>
  <si>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</si>
  <si>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</si>
  <si>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</si>
  <si>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</si>
  <si>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</si>
  <si>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</si>
  <si>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</si>
  <si>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</si>
  <si>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</si>
  <si>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</si>
  <si>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</si>
  <si>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</si>
  <si>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</si>
  <si>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</si>
  <si>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</si>
  <si>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</si>
  <si>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</si>
  <si>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</si>
  <si>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</si>
  <si>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</si>
  <si>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</si>
  <si>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</si>
  <si>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</si>
  <si>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</si>
  <si>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</si>
  <si>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</si>
  <si>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</si>
  <si>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</si>
  <si>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</si>
  <si>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</si>
  <si>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</si>
  <si>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</si>
  <si>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</si>
  <si>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</si>
  <si>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</si>
  <si>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</si>
  <si>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</si>
  <si>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</si>
  <si>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</si>
  <si>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</si>
  <si>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</si>
  <si>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</si>
  <si>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</si>
  <si>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</si>
  <si>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</si>
  <si>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</si>
  <si>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</si>
  <si>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</si>
  <si>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</si>
  <si>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</si>
  <si>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</si>
  <si>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</si>
  <si>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</si>
  <si>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</si>
  <si>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</si>
  <si>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</si>
  <si>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</si>
  <si>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</si>
  <si>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</si>
  <si>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</si>
  <si>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</si>
  <si>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</si>
  <si>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</si>
  <si>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</si>
  <si>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</si>
  <si>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</si>
  <si>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</si>
  <si>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</si>
  <si>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</si>
  <si>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</si>
  <si>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</si>
  <si>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</si>
  <si>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</si>
  <si>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</si>
  <si>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</si>
  <si>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</si>
  <si>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</si>
  <si>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</si>
  <si>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</si>
  <si>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</si>
  <si>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</si>
  <si>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</si>
  <si>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</si>
  <si>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</si>
  <si>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</si>
  <si>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</si>
  <si>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</si>
  <si>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</si>
  <si>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</si>
  <si>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</si>
  <si>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</si>
  <si>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</si>
  <si>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</si>
  <si>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</si>
  <si>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</si>
  <si>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</si>
  <si>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</si>
  <si>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</si>
  <si>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</si>
  <si>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</si>
  <si>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</si>
  <si>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</si>
  <si>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</si>
  <si>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</si>
  <si>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</si>
  <si>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</si>
  <si>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</si>
  <si>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</si>
  <si>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</si>
  <si>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</si>
  <si>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</si>
  <si>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</si>
  <si>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</si>
  <si>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</si>
  <si>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</si>
  <si>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</si>
  <si>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</si>
  <si>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</si>
  <si>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</si>
  <si>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</si>
  <si>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</si>
  <si>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</si>
  <si>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</si>
  <si>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</si>
  <si>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</si>
  <si>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</si>
  <si>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</si>
  <si>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</si>
  <si>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</si>
  <si>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</si>
  <si>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</si>
  <si>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</si>
  <si>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</si>
  <si>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</si>
  <si>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</si>
  <si>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</si>
  <si>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</si>
  <si>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</si>
  <si>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</si>
  <si>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</si>
  <si>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</si>
  <si>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</si>
  <si>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</si>
  <si>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</si>
  <si>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</si>
  <si>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</si>
  <si>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</si>
  <si>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</si>
  <si>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</si>
  <si>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</si>
  <si>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</si>
  <si>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</si>
  <si>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</si>
  <si>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</si>
  <si>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</si>
  <si>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</si>
  <si>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</si>
  <si>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</si>
  <si>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</si>
  <si>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</si>
  <si>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</si>
  <si>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</si>
  <si>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</si>
  <si>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</si>
  <si>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</si>
  <si>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</si>
  <si>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</si>
  <si>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</si>
  <si>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</si>
  <si>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</si>
  <si>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</si>
  <si>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</si>
  <si>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</si>
  <si>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</si>
  <si>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</si>
  <si>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</si>
  <si>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</si>
  <si>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</si>
  <si>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</si>
  <si>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</si>
  <si>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</si>
  <si>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</si>
  <si>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</si>
  <si>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</si>
  <si>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</si>
  <si>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</si>
  <si>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</si>
  <si>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</si>
  <si>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</si>
  <si>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</si>
  <si>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</si>
  <si>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</si>
  <si>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</si>
  <si>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</si>
  <si>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</si>
  <si>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</si>
  <si>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</si>
  <si>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</si>
  <si>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</si>
  <si>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</si>
  <si>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</si>
  <si>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</si>
  <si>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</si>
  <si>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</si>
  <si>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</si>
  <si>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</si>
  <si>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</si>
  <si>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</si>
  <si>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</si>
  <si>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</si>
  <si>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</si>
  <si>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</si>
  <si>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</si>
  <si>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</si>
  <si>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</si>
  <si>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</si>
  <si>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</si>
  <si>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</si>
  <si>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</si>
  <si>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</si>
  <si>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</si>
  <si>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</si>
  <si>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</si>
  <si>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</si>
  <si>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</si>
  <si>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</si>
  <si>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</si>
  <si>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</si>
  <si>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</si>
  <si>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</si>
  <si>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</si>
  <si>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</si>
  <si>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</si>
  <si>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</si>
  <si>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</si>
  <si>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</si>
  <si>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</si>
  <si>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</si>
  <si>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</si>
  <si>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</si>
  <si>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</si>
  <si>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</si>
  <si>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</si>
  <si>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</si>
  <si>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</si>
  <si>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</si>
  <si>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</si>
  <si>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</si>
  <si>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</si>
  <si>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</si>
  <si>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</si>
  <si>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</si>
  <si>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</si>
  <si>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</si>
  <si>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</si>
  <si>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</si>
  <si>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</si>
  <si>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</si>
  <si>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</si>
  <si>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</si>
  <si>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</si>
  <si>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</si>
  <si>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</si>
  <si>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</si>
  <si>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</si>
  <si>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</si>
  <si>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</si>
  <si>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</si>
  <si>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</si>
  <si>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</si>
  <si>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</si>
  <si>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</si>
  <si>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</si>
  <si>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</si>
  <si>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</si>
  <si>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</si>
  <si>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</si>
  <si>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</si>
  <si>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</si>
  <si>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</si>
  <si>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</si>
  <si>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</si>
  <si>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</si>
  <si>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</si>
  <si>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</si>
  <si>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</si>
  <si>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</si>
  <si>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</si>
  <si>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</si>
  <si>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</si>
  <si>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</si>
  <si>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</si>
  <si>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</si>
  <si>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</si>
  <si>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</si>
  <si>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</si>
  <si>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</si>
  <si>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</si>
  <si>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</si>
  <si>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</si>
  <si>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</si>
  <si>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</si>
  <si>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</si>
  <si>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</si>
  <si>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</si>
  <si>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</si>
  <si>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</si>
  <si>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</si>
  <si>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</si>
  <si>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</si>
  <si>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</si>
  <si>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</si>
  <si>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</si>
  <si>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</si>
  <si>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</si>
  <si>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</si>
  <si>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</si>
  <si>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</si>
  <si>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</si>
  <si>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</si>
  <si>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</si>
  <si>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</si>
  <si>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</si>
  <si>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</si>
  <si>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</si>
  <si>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</si>
  <si>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</si>
  <si>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</si>
  <si>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</si>
  <si>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</si>
  <si>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</si>
  <si>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</si>
  <si>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</si>
  <si>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</si>
  <si>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</si>
  <si>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</si>
  <si>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</si>
  <si>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</si>
  <si>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</si>
  <si>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</si>
  <si>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</si>
  <si>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</si>
  <si>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</si>
  <si>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</si>
  <si>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</si>
  <si>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</si>
  <si>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</si>
  <si>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</si>
  <si>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</si>
  <si>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</si>
  <si>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</si>
  <si>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</si>
  <si>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</si>
  <si>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</si>
  <si>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</si>
  <si>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</si>
  <si>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</si>
  <si>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</si>
  <si>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</si>
  <si>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</si>
  <si>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</si>
  <si>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</si>
  <si>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</si>
  <si>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</si>
  <si>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</si>
  <si>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</si>
  <si>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</si>
  <si>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</si>
  <si>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</si>
  <si>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</si>
  <si>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</si>
  <si>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</si>
  <si>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</si>
  <si>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</si>
  <si>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</si>
  <si>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</si>
  <si>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</si>
  <si>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</si>
  <si>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</si>
  <si>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</si>
  <si>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</si>
  <si>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</si>
  <si>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</si>
  <si>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</si>
  <si>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</si>
  <si>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</si>
  <si>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</si>
  <si>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</si>
  <si>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</si>
  <si>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</si>
  <si>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</si>
  <si>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</si>
  <si>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</si>
  <si>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</si>
  <si>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</si>
  <si>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</si>
  <si>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</si>
  <si>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</si>
  <si>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</si>
  <si>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</si>
  <si>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</si>
  <si>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</si>
  <si>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</si>
  <si>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</si>
  <si>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</si>
  <si>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</si>
  <si>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</si>
  <si>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</si>
  <si>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</si>
  <si>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</si>
  <si>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</si>
  <si>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</si>
  <si>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</si>
  <si>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</si>
  <si>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</si>
  <si>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</si>
  <si>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</si>
  <si>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</si>
  <si>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</si>
  <si>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</si>
  <si>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</si>
  <si>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</si>
  <si>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</si>
  <si>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</si>
  <si>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</si>
  <si>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</si>
  <si>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</si>
  <si>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</si>
  <si>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</si>
  <si>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</si>
  <si>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</si>
  <si>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</si>
  <si>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</si>
  <si>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</si>
  <si>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</si>
  <si>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</si>
  <si>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</si>
  <si>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</si>
  <si>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</si>
  <si>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</si>
  <si>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</si>
  <si>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</si>
  <si>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</si>
  <si>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</si>
  <si>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</si>
  <si>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</si>
  <si>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</si>
  <si>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</si>
  <si>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</si>
  <si>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</si>
  <si>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</si>
  <si>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</si>
  <si>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</si>
  <si>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</si>
  <si>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</si>
  <si>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</si>
  <si>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</si>
  <si>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</si>
  <si>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</si>
  <si>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</si>
  <si>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</si>
  <si>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</si>
  <si>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</si>
  <si>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</si>
  <si>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</si>
  <si>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</si>
  <si>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</si>
  <si>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</si>
  <si>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</si>
  <si>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</si>
  <si>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</si>
  <si>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</si>
  <si>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</si>
  <si>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</si>
  <si>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</si>
  <si>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</si>
  <si>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</si>
  <si>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</si>
  <si>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</si>
  <si>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</si>
  <si>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</si>
  <si>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</si>
  <si>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</si>
  <si>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</si>
  <si>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</si>
  <si>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</si>
  <si>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</si>
  <si>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</si>
  <si>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</si>
  <si>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</si>
  <si>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</si>
  <si>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</si>
  <si>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</si>
  <si>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</si>
  <si>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</si>
  <si>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</si>
  <si>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</si>
  <si>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</si>
  <si>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</si>
  <si>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</si>
  <si>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</si>
  <si>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</si>
  <si>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</si>
  <si>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</si>
  <si>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</si>
  <si>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</si>
  <si>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</si>
  <si>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</si>
  <si>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</si>
  <si>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</si>
  <si>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</si>
  <si>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</si>
  <si>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</si>
  <si>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</si>
  <si>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</si>
  <si>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</si>
  <si>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</si>
  <si>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</si>
  <si>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</si>
  <si>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</si>
  <si>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</si>
  <si>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</si>
  <si>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</si>
  <si>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</si>
  <si>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</si>
  <si>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</si>
  <si>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</si>
  <si>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</si>
  <si>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</si>
  <si>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</si>
  <si>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</si>
  <si>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</si>
  <si>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</si>
  <si>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</si>
  <si>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</si>
  <si>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</si>
  <si>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</si>
  <si>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</si>
  <si>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</si>
  <si>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</si>
  <si>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</si>
  <si>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</si>
  <si>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</si>
  <si>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</si>
  <si>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</si>
  <si>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</si>
  <si>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</si>
  <si>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</si>
  <si>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</si>
  <si>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</si>
  <si>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</si>
  <si>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</si>
  <si>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</si>
  <si>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</si>
  <si>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</si>
  <si>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</si>
  <si>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</si>
  <si>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</si>
  <si>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</si>
  <si>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</si>
  <si>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</si>
  <si>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</si>
  <si>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</si>
  <si>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</si>
  <si>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</si>
  <si>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</si>
  <si>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</si>
  <si>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</si>
  <si>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</si>
  <si>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</si>
  <si>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</si>
  <si>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</si>
  <si>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</si>
  <si>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</si>
  <si>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</si>
  <si>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</si>
  <si>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</si>
  <si>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</si>
  <si>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</si>
  <si>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</si>
  <si>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</si>
  <si>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</si>
  <si>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</si>
  <si>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</si>
  <si>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</si>
  <si>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</si>
  <si>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</si>
  <si>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</si>
  <si>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</si>
  <si>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</si>
  <si>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</si>
  <si>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</si>
  <si>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</si>
  <si>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</si>
  <si>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</si>
  <si>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</si>
  <si>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</si>
  <si>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</si>
  <si>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</si>
  <si>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</si>
  <si>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</si>
  <si>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</si>
  <si>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</si>
  <si>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</si>
  <si>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</si>
  <si>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</si>
  <si>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</si>
  <si>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</si>
  <si>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</si>
  <si>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</si>
  <si>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</si>
  <si>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</si>
  <si>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</si>
  <si>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</si>
  <si>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</si>
  <si>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</si>
  <si>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</si>
  <si>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</si>
  <si>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</si>
  <si>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</si>
  <si>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</si>
  <si>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</si>
  <si>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</si>
  <si>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</si>
  <si>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</si>
  <si>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</si>
  <si>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</si>
  <si>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</si>
  <si>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</si>
  <si>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</si>
  <si>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</si>
  <si>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</si>
  <si>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</si>
  <si>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</si>
  <si>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</si>
  <si>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</si>
  <si>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</si>
  <si>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</si>
  <si>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</si>
  <si>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</si>
  <si>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</si>
  <si>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</si>
  <si>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</si>
  <si>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</si>
  <si>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</si>
  <si>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</si>
  <si>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</si>
  <si>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</si>
  <si>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</si>
  <si>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</si>
  <si>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</si>
  <si>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</si>
  <si>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</si>
  <si>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</si>
  <si>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</si>
  <si>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</si>
  <si>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</si>
  <si>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</si>
  <si>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</si>
  <si>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</si>
  <si>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</si>
  <si>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</si>
  <si>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</si>
  <si>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</si>
  <si>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</si>
  <si>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</si>
  <si>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</si>
  <si>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</si>
  <si>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</si>
  <si>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</si>
  <si>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</si>
  <si>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</si>
  <si>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</si>
  <si>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</si>
  <si>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</si>
  <si>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</si>
  <si>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</si>
  <si>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</si>
  <si>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</si>
  <si>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</si>
  <si>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</si>
  <si>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</si>
  <si>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</si>
  <si>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</si>
  <si>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</si>
  <si>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</si>
  <si>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</si>
  <si>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</si>
  <si>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</si>
  <si>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</si>
  <si>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</si>
  <si>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</si>
  <si>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</si>
  <si>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</si>
  <si>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</si>
  <si>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</si>
  <si>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</si>
  <si>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</si>
  <si>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</si>
  <si>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</si>
  <si>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</si>
  <si>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</si>
  <si>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</si>
  <si>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</si>
  <si>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</si>
  <si>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</si>
  <si>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</si>
  <si>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</si>
  <si>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</si>
  <si>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</si>
  <si>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</si>
  <si>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</si>
  <si>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</si>
  <si>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</si>
  <si>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</si>
  <si>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</si>
  <si>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</si>
  <si>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</si>
  <si>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</si>
  <si>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</si>
  <si>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</si>
  <si>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</si>
  <si>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</si>
  <si>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</si>
  <si>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</si>
  <si>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</si>
  <si>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</si>
  <si>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</si>
  <si>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</si>
  <si>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</si>
  <si>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</si>
  <si>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</si>
  <si>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</si>
  <si>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</si>
  <si>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</si>
  <si>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</si>
  <si>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</si>
  <si>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</si>
  <si>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</si>
  <si>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</si>
  <si>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</si>
  <si>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</si>
  <si>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</si>
  <si>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</si>
  <si>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</si>
  <si>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</si>
  <si>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</si>
  <si>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</si>
  <si>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</si>
  <si>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</si>
  <si>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</si>
  <si>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</si>
  <si>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</si>
  <si>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</si>
  <si>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</si>
  <si>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</si>
  <si>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</si>
  <si>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</si>
  <si>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</si>
  <si>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</si>
  <si>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</si>
  <si>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</si>
  <si>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</si>
  <si>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</si>
  <si>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</si>
  <si>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</si>
  <si>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</si>
  <si>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</si>
  <si>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</si>
  <si>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</si>
  <si>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</si>
  <si>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</si>
  <si>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</si>
  <si>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</si>
  <si>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</si>
  <si>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</si>
  <si>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</si>
  <si>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</si>
  <si>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</si>
  <si>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</si>
  <si>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</si>
  <si>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</si>
  <si>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</si>
  <si>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</si>
  <si>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</si>
  <si>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</si>
  <si>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</si>
  <si>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</si>
  <si>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</si>
  <si>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</si>
  <si>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</si>
  <si>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</si>
  <si>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</si>
  <si>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</si>
  <si>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</si>
  <si>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</si>
  <si>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</si>
  <si>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</si>
  <si>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</si>
  <si>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</si>
  <si>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</si>
  <si>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</si>
  <si>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</si>
  <si>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</si>
  <si>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</si>
  <si>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</si>
  <si>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</si>
  <si>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</si>
  <si>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</si>
  <si>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</si>
  <si>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</si>
  <si>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</si>
  <si>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</si>
  <si>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</si>
  <si>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</si>
  <si>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</si>
  <si>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</si>
  <si>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</si>
  <si>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</si>
  <si>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</si>
  <si>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</si>
  <si>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</si>
  <si>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</si>
  <si>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</si>
  <si>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</si>
  <si>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</si>
  <si>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</si>
  <si>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</si>
  <si>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</si>
  <si>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</si>
  <si>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</si>
  <si>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</si>
  <si>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</si>
  <si>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</si>
  <si>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</si>
  <si>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</si>
  <si>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</si>
  <si>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</si>
  <si>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</si>
  <si>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</si>
  <si>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</si>
  <si>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</si>
  <si>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</si>
  <si>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</si>
  <si>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</si>
  <si>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</si>
  <si>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</si>
  <si>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</si>
  <si>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</si>
  <si>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</si>
  <si>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</si>
  <si>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</si>
  <si>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</si>
  <si>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</si>
  <si>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</si>
  <si>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</si>
  <si>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</si>
  <si>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</si>
  <si>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</si>
  <si>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</si>
  <si>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</si>
  <si>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</si>
  <si>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</si>
  <si>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</si>
  <si>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</si>
  <si>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</si>
  <si>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</si>
  <si>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</si>
  <si>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</si>
  <si>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</si>
  <si>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</si>
  <si>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</si>
  <si>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</si>
  <si>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</si>
  <si>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</si>
  <si>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</si>
  <si>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</si>
  <si>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</si>
  <si>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</si>
  <si>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</si>
  <si>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</si>
  <si>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</si>
  <si>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</si>
  <si>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</si>
  <si>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</si>
  <si>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</si>
  <si>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</si>
  <si>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</si>
  <si>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</si>
  <si>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</si>
  <si>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</si>
  <si>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</si>
  <si>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</si>
  <si>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</si>
  <si>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</si>
  <si>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</si>
  <si>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</si>
  <si>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</si>
  <si>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</si>
  <si>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</si>
  <si>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</si>
  <si>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</si>
  <si>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</si>
  <si>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</si>
  <si>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</si>
  <si>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</si>
  <si>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</si>
  <si>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</si>
  <si>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</si>
  <si>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</si>
  <si>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</si>
  <si>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</si>
  <si>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</si>
  <si>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</si>
  <si>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</si>
  <si>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</si>
  <si>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</si>
  <si>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</si>
  <si>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</si>
  <si>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</si>
  <si>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</si>
  <si>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</si>
  <si>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</si>
  <si>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</si>
  <si>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</si>
  <si>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</si>
  <si>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</si>
  <si>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</si>
  <si>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</si>
  <si>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</si>
  <si>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</si>
  <si>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</si>
  <si>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</si>
  <si>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</si>
  <si>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</si>
  <si>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</si>
  <si>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</si>
  <si>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</si>
  <si>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</si>
  <si>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</si>
  <si>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</si>
  <si>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</si>
  <si>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</si>
  <si>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</si>
  <si>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</si>
  <si>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</si>
  <si>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</si>
  <si>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</si>
  <si>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</si>
  <si>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</si>
  <si>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</si>
  <si>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</si>
  <si>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</si>
  <si>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</si>
  <si>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</si>
  <si>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</si>
  <si>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</si>
  <si>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</si>
  <si>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</si>
  <si>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</si>
  <si>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</si>
  <si>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</si>
  <si>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</si>
  <si>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</si>
  <si>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</si>
  <si>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</si>
  <si>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</si>
  <si>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</si>
  <si>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</si>
  <si>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</si>
  <si>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</si>
  <si>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</si>
  <si>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</si>
  <si>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</si>
  <si>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</si>
  <si>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</si>
  <si>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</si>
  <si>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</si>
  <si>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</si>
  <si>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</si>
  <si>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</si>
  <si>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</si>
  <si>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</si>
  <si>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</si>
  <si>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</si>
  <si>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</si>
  <si>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</si>
  <si>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</si>
  <si>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</si>
  <si>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</si>
  <si>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</si>
  <si>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</si>
  <si>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</si>
  <si>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</si>
  <si>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</si>
  <si>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</si>
  <si>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</si>
  <si>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</si>
  <si>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</si>
  <si>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</si>
  <si>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</si>
  <si>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</si>
  <si>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</si>
  <si>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</si>
  <si>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</si>
  <si>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</si>
  <si>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</si>
  <si>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</si>
  <si>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</si>
  <si>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</si>
  <si>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</si>
  <si>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</si>
  <si>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</si>
  <si>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</si>
  <si>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</si>
  <si>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</si>
  <si>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</si>
  <si>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</si>
  <si>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</si>
  <si>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</si>
  <si>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</si>
  <si>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</si>
  <si>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</si>
  <si>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</si>
  <si>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</si>
  <si>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</si>
  <si>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</si>
  <si>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</si>
  <si>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</si>
  <si>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</si>
  <si>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</si>
  <si>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</si>
  <si>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</si>
  <si>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</si>
  <si>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</si>
  <si>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</si>
  <si>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</si>
  <si>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</si>
  <si>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</si>
  <si>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</si>
  <si>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</si>
  <si>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</si>
  <si>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</si>
  <si>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</si>
  <si>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</si>
  <si>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</si>
  <si>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</si>
  <si>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</si>
  <si>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</si>
  <si>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</si>
  <si>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</si>
  <si>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</si>
  <si>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</si>
  <si>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</si>
  <si>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</si>
  <si>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</si>
  <si>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</si>
  <si>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</si>
  <si>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</si>
  <si>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</si>
  <si>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</si>
  <si>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</si>
  <si>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</si>
  <si>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</si>
  <si>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</si>
  <si>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</si>
  <si>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</si>
  <si>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</si>
  <si>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</si>
  <si>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</si>
  <si>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</si>
  <si>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</si>
  <si>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</si>
  <si>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</si>
  <si>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</si>
  <si>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</si>
  <si>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</si>
  <si>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</si>
  <si>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</si>
  <si>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</si>
  <si>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</si>
  <si>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</si>
  <si>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</si>
  <si>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</si>
  <si>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</si>
  <si>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</si>
  <si>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</si>
  <si>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</si>
  <si>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</si>
  <si>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</si>
  <si>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</si>
  <si>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</si>
  <si>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</si>
  <si>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</si>
  <si>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</si>
  <si>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</si>
  <si>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</si>
  <si>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</si>
  <si>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</si>
  <si>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</si>
  <si>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</si>
  <si>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</si>
  <si>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</si>
  <si>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</si>
  <si>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</si>
  <si>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</si>
  <si>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</si>
  <si>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</si>
  <si>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</si>
  <si>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</si>
  <si>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</si>
  <si>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</si>
  <si>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</si>
  <si>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</si>
  <si>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</si>
  <si>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</si>
  <si>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</si>
  <si>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</si>
  <si>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</si>
  <si>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</si>
  <si>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</si>
  <si>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</si>
  <si>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</si>
  <si>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</si>
  <si>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</si>
  <si>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</si>
  <si>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</si>
  <si>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</si>
  <si>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</si>
  <si>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</si>
  <si>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</si>
  <si>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</si>
  <si>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</si>
  <si>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</si>
  <si>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</si>
  <si>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</si>
  <si>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</si>
  <si>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</si>
  <si>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</si>
  <si>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</si>
  <si>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</si>
  <si>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</si>
  <si>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</si>
  <si>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</si>
  <si>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</si>
  <si>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</si>
  <si>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</si>
  <si>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</si>
  <si>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</si>
  <si>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</si>
  <si>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</si>
  <si>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</si>
  <si>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</si>
  <si>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</si>
  <si>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</si>
  <si>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</si>
  <si>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</si>
  <si>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</si>
  <si>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</si>
  <si>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</si>
  <si>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</si>
  <si>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</si>
  <si>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</si>
  <si>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</si>
  <si>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</si>
  <si>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</si>
  <si>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</si>
  <si>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</si>
  <si>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</si>
  <si>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</si>
  <si>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</si>
  <si>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</si>
  <si>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</si>
  <si>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</si>
  <si>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</si>
  <si>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</si>
  <si>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</si>
  <si>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</si>
  <si>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</si>
  <si>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</si>
  <si>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</si>
  <si>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</si>
  <si>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</si>
  <si>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</si>
  <si>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</si>
  <si>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</si>
  <si>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</si>
  <si>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</si>
  <si>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</si>
  <si>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</si>
  <si>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</si>
  <si>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</si>
  <si>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</si>
  <si>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</si>
  <si>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</si>
  <si>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</si>
  <si>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</si>
  <si>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</si>
  <si>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</si>
  <si>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</si>
  <si>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</si>
  <si>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</si>
  <si>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</si>
  <si>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</si>
  <si>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</si>
  <si>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</si>
  <si>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</si>
  <si>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</si>
  <si>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</si>
  <si>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</si>
  <si>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</si>
  <si>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</si>
  <si>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</si>
  <si>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</si>
  <si>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</si>
  <si>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</si>
  <si>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</si>
  <si>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</si>
  <si>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</si>
  <si>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</si>
  <si>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</si>
  <si>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</si>
  <si>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</si>
  <si>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</si>
  <si>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</si>
  <si>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</si>
  <si>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</si>
  <si>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</si>
  <si>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</si>
  <si>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</si>
  <si>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</si>
  <si>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</si>
  <si>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</si>
  <si>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</si>
  <si>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</si>
  <si>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</si>
  <si>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</si>
  <si>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</si>
  <si>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</si>
  <si>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</si>
  <si>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</si>
  <si>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</si>
  <si>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</si>
  <si>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</si>
  <si>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</si>
  <si>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</si>
  <si>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</si>
  <si>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</si>
  <si>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</si>
  <si>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</si>
  <si>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</si>
  <si>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</si>
  <si>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</si>
  <si>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</si>
  <si>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</si>
  <si>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</si>
  <si>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</si>
  <si>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</si>
  <si>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</si>
  <si>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</si>
  <si>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</si>
  <si>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</si>
  <si>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</si>
  <si>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</si>
  <si>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</si>
  <si>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</si>
  <si>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</si>
  <si>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</si>
  <si>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</si>
  <si>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</si>
  <si>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</si>
  <si>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</si>
  <si>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</si>
  <si>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</si>
  <si>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</si>
  <si>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</si>
  <si>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</si>
  <si>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</si>
  <si>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</si>
  <si>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</si>
  <si>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</si>
  <si>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</si>
  <si>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</si>
  <si>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</si>
  <si>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</si>
  <si>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</si>
  <si>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</si>
  <si>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</si>
  <si>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</si>
  <si>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</si>
  <si>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</si>
  <si>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</si>
  <si>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</si>
  <si>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</si>
  <si>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</si>
  <si>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</si>
  <si>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</si>
  <si>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</si>
  <si>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</si>
  <si>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</si>
  <si>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</si>
  <si>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</si>
  <si>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</si>
  <si>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</si>
  <si>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</si>
  <si>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</si>
  <si>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</si>
  <si>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</si>
  <si>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</si>
  <si>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</si>
  <si>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</si>
  <si>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</si>
  <si>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</si>
  <si>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</si>
  <si>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</si>
  <si>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</si>
  <si>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</si>
  <si>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</si>
  <si>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</si>
  <si>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</si>
  <si>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</si>
  <si>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</si>
  <si>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</si>
  <si>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</si>
  <si>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</si>
  <si>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</si>
  <si>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</si>
  <si>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</si>
  <si>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</si>
  <si>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</si>
  <si>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</si>
  <si>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</si>
  <si>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</si>
  <si>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</si>
  <si>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</si>
  <si>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</si>
  <si>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</si>
  <si>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</si>
  <si>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</si>
  <si>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</si>
  <si>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</si>
  <si>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</si>
  <si>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</si>
  <si>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</si>
  <si>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</si>
  <si>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</si>
  <si>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</si>
  <si>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</si>
  <si>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</si>
  <si>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</si>
  <si>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</si>
  <si>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</si>
  <si>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</si>
  <si>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</si>
  <si>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</si>
  <si>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</si>
  <si>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</si>
  <si>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</si>
  <si>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</si>
  <si>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</si>
  <si>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</si>
  <si>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</si>
  <si>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</si>
  <si>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</si>
  <si>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</si>
  <si>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</si>
  <si>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</si>
  <si>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</si>
  <si>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</si>
  <si>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</si>
  <si>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</si>
  <si>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</si>
  <si>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</si>
  <si>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</si>
  <si>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</si>
  <si>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</si>
  <si>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</si>
  <si>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</si>
  <si>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</si>
  <si>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</si>
  <si>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</si>
  <si>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</si>
  <si>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</si>
  <si>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</si>
  <si>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</si>
  <si>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</si>
  <si>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</si>
  <si>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</si>
  <si>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</si>
  <si>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</si>
  <si>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</si>
  <si>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</si>
  <si>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</si>
  <si>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</si>
  <si>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</si>
  <si>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</si>
  <si>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</si>
  <si>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</si>
  <si>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</si>
  <si>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</si>
  <si>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</si>
  <si>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</si>
  <si>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</si>
  <si>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</si>
  <si>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</si>
  <si>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</si>
  <si>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</si>
  <si>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</si>
  <si>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</si>
  <si>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</si>
  <si>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</si>
  <si>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</si>
  <si>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</si>
  <si>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</si>
  <si>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</si>
  <si>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</si>
  <si>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</si>
  <si>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</si>
  <si>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</si>
  <si>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</si>
  <si>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</si>
  <si>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</si>
  <si>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</si>
  <si>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</si>
  <si>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</si>
  <si>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</si>
  <si>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</si>
  <si>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</si>
  <si>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</si>
  <si>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</si>
  <si>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</si>
  <si>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</si>
  <si>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</si>
  <si>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</si>
  <si>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</si>
  <si>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</si>
  <si>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</si>
  <si>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</si>
  <si>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</si>
  <si>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</si>
  <si>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</si>
  <si>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</si>
  <si>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</si>
  <si>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</si>
  <si>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</si>
  <si>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</si>
  <si>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</si>
  <si>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</si>
  <si>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</si>
  <si>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</si>
  <si>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</si>
  <si>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</si>
  <si>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</si>
  <si>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</si>
  <si>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</si>
  <si>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</si>
  <si>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</si>
  <si>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</si>
  <si>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</si>
  <si>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</si>
  <si>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</si>
  <si>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</si>
  <si>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</si>
  <si>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</si>
  <si>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</si>
  <si>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</si>
  <si>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</si>
  <si>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</si>
  <si>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</si>
  <si>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</si>
  <si>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</si>
  <si>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</si>
  <si>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</si>
  <si>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</si>
  <si>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</si>
  <si>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</si>
  <si>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</si>
  <si>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</si>
  <si>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</si>
  <si>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</si>
  <si>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</si>
  <si>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</si>
  <si>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</si>
  <si>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</si>
  <si>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</si>
  <si>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</si>
  <si>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</si>
  <si>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</si>
  <si>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</si>
  <si>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</si>
  <si>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</si>
  <si>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</si>
  <si>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</si>
  <si>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</si>
  <si>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</si>
  <si>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</si>
  <si>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</si>
  <si>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</si>
  <si>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</si>
  <si>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</si>
  <si>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</si>
  <si>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</si>
  <si>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</si>
  <si>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</si>
  <si>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</si>
  <si>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</si>
  <si>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</si>
  <si>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</si>
  <si>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</si>
  <si>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</si>
  <si>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</si>
  <si>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</si>
  <si>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</si>
  <si>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</si>
  <si>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</si>
  <si>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</si>
  <si>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</si>
  <si>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</si>
  <si>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</si>
  <si>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</si>
  <si>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</si>
  <si>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</si>
  <si>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</si>
  <si>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</si>
  <si>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</si>
  <si>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</si>
  <si>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</si>
  <si>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</si>
  <si>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</si>
  <si>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</si>
  <si>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</si>
  <si>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</si>
  <si>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</si>
  <si>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</si>
  <si>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</si>
  <si>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</si>
  <si>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</si>
  <si>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</si>
  <si>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</si>
  <si>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</si>
  <si>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</si>
  <si>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</si>
  <si>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</si>
  <si>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</si>
  <si>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</si>
  <si>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</si>
  <si>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</si>
  <si>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</si>
  <si>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</si>
  <si>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</si>
  <si>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</si>
  <si>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</si>
  <si>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</si>
  <si>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</si>
  <si>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</si>
  <si>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</si>
  <si>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</si>
  <si>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</si>
  <si>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</si>
  <si>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</si>
  <si>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</si>
  <si>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</si>
  <si>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</si>
  <si>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</si>
  <si>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</si>
  <si>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</si>
  <si>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</si>
  <si>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</si>
  <si>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</si>
  <si>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</si>
  <si>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</si>
  <si>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</si>
  <si>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</si>
  <si>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</si>
  <si>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</si>
  <si>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</si>
  <si>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</si>
  <si>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</si>
  <si>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</si>
  <si>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</si>
  <si>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</si>
  <si>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</si>
  <si>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</si>
  <si>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</si>
  <si>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</si>
  <si>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</si>
  <si>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</si>
  <si>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</si>
  <si>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</si>
  <si>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</si>
  <si>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</si>
  <si>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</si>
  <si>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</si>
  <si>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</si>
  <si>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</si>
  <si>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</si>
  <si>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</si>
  <si>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</si>
  <si>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</si>
  <si>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</si>
  <si>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</si>
  <si>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</si>
  <si>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</si>
  <si>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</si>
  <si>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</si>
  <si>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</si>
  <si>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</si>
  <si>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</si>
  <si>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</si>
  <si>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</si>
  <si>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</si>
  <si>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</si>
  <si>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</si>
  <si>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</si>
  <si>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</si>
  <si>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</si>
  <si>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</si>
  <si>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</si>
  <si>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</si>
  <si>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</si>
  <si>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</si>
  <si>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</si>
  <si>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</si>
  <si>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</si>
  <si>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</si>
  <si>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</si>
  <si>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</si>
  <si>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</si>
  <si>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</si>
  <si>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</si>
  <si>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</si>
  <si>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</si>
  <si>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</si>
  <si>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</si>
  <si>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</si>
  <si>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</si>
  <si>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</si>
  <si>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</si>
  <si>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</si>
  <si>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</si>
  <si>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</si>
  <si>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</si>
  <si>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</si>
  <si>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</si>
  <si>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</si>
  <si>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</si>
  <si>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</si>
  <si>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</si>
  <si>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</si>
  <si>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</si>
  <si>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</si>
  <si>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</si>
  <si>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</si>
  <si>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</si>
  <si>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</si>
  <si>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</si>
  <si>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</si>
  <si>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</si>
  <si>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</si>
  <si>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</si>
  <si>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</si>
  <si>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</si>
  <si>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</si>
  <si>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</si>
  <si>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</si>
  <si>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</si>
  <si>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</si>
  <si>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</si>
  <si>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</si>
  <si>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</si>
  <si>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</si>
  <si>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</si>
  <si>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</si>
  <si>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</si>
  <si>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</si>
  <si>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</si>
  <si>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</si>
  <si>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</si>
  <si>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</si>
  <si>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</si>
  <si>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</si>
  <si>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</si>
  <si>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</si>
  <si>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</si>
  <si>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</si>
  <si>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</si>
  <si>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</si>
  <si>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</si>
  <si>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</si>
  <si>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</si>
  <si>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</si>
  <si>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</si>
  <si>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</si>
  <si>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</si>
  <si>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</si>
  <si>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</si>
  <si>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</si>
  <si>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</si>
  <si>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</si>
  <si>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</si>
  <si>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</si>
  <si>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</si>
  <si>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</si>
  <si>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</si>
  <si>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</si>
  <si>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</si>
  <si>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</si>
  <si>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</si>
  <si>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</si>
  <si>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</si>
  <si>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</si>
  <si>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</si>
  <si>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</si>
  <si>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</si>
  <si>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</si>
  <si>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</si>
  <si>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</si>
  <si>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</si>
  <si>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</si>
  <si>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</si>
  <si>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</si>
  <si>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</si>
  <si>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</si>
  <si>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</si>
  <si>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</si>
  <si>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</si>
  <si>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</si>
  <si>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</si>
  <si>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</si>
  <si>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</si>
  <si>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</si>
  <si>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</si>
  <si>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</si>
  <si>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</si>
  <si>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</si>
  <si>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</si>
  <si>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</si>
  <si>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</si>
  <si>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</si>
  <si>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</si>
  <si>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</si>
  <si>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</si>
  <si>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</si>
  <si>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</si>
  <si>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</si>
  <si>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</si>
  <si>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</si>
  <si>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</si>
  <si>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</si>
  <si>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</si>
  <si>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</si>
  <si>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</si>
  <si>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</si>
  <si>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</si>
  <si>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</si>
  <si>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</si>
  <si>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</si>
  <si>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</si>
  <si>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</si>
  <si>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</si>
  <si>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</si>
  <si>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</si>
  <si>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</si>
  <si>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</si>
  <si>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</si>
  <si>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</si>
  <si>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</si>
  <si>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</si>
  <si>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</si>
  <si>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</si>
  <si>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</si>
  <si>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</si>
  <si>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</si>
  <si>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</si>
  <si>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</si>
  <si>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</si>
  <si>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</si>
  <si>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</si>
  <si>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</si>
  <si>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</si>
  <si>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</si>
  <si>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</si>
  <si>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</si>
  <si>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</si>
  <si>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</si>
  <si>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</si>
  <si>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</si>
  <si>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</si>
  <si>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</si>
  <si>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</si>
  <si>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</si>
  <si>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</si>
  <si>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</si>
  <si>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</si>
  <si>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</si>
  <si>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</si>
  <si>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</si>
  <si>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</si>
  <si>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</si>
  <si>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</si>
  <si>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</si>
  <si>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</si>
  <si>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</si>
  <si>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</si>
  <si>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</si>
  <si>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</si>
  <si>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</si>
  <si>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</si>
  <si>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</si>
  <si>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</si>
  <si>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</si>
  <si>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</si>
  <si>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</si>
  <si>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</si>
  <si>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</si>
  <si>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</si>
  <si>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</si>
  <si>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</si>
  <si>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</si>
  <si>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</si>
  <si>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</si>
  <si>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</si>
  <si>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</si>
  <si>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</si>
  <si>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</si>
  <si>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</si>
  <si>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</si>
  <si>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</si>
  <si>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</si>
  <si>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</si>
  <si>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</si>
  <si>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</si>
  <si>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</si>
  <si>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</si>
  <si>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</si>
  <si>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</si>
  <si>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</si>
  <si>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</si>
  <si>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</si>
  <si>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</si>
  <si>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</si>
  <si>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</si>
  <si>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</si>
  <si>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</si>
  <si>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</si>
  <si>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</si>
  <si>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</si>
  <si>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</si>
  <si>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</si>
  <si>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</si>
  <si>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</si>
  <si>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</si>
  <si>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</si>
  <si>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</si>
  <si>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</si>
  <si>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</si>
  <si>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</si>
  <si>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</si>
  <si>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</si>
  <si>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</si>
  <si>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</si>
  <si>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</si>
  <si>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</si>
  <si>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</si>
  <si>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</si>
  <si>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</si>
  <si>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</si>
  <si>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</si>
  <si>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</si>
  <si>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</si>
  <si>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</si>
  <si>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</si>
  <si>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</si>
  <si>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</si>
  <si>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</si>
  <si>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</si>
  <si>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</si>
  <si>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</si>
  <si>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</si>
  <si>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</si>
  <si>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</si>
  <si>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</si>
  <si>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</si>
  <si>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</si>
  <si>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</si>
  <si>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</si>
  <si>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</si>
  <si>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</si>
  <si>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</si>
  <si>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</si>
  <si>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</si>
  <si>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</si>
  <si>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</si>
  <si>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</si>
  <si>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</si>
  <si>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</si>
  <si>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</si>
  <si>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</si>
  <si>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</si>
  <si>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</si>
  <si>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</si>
  <si>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</si>
  <si>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</si>
  <si>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</si>
  <si>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</si>
  <si>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</si>
  <si>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</si>
  <si>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</si>
  <si>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</si>
  <si>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</si>
  <si>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</si>
  <si>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</si>
  <si>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</si>
  <si>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</si>
  <si>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</si>
  <si>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</si>
  <si>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</si>
  <si>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</si>
  <si>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</si>
  <si>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</si>
  <si>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</si>
  <si>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</si>
  <si>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</si>
  <si>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</si>
  <si>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</si>
  <si>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</si>
  <si>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</si>
  <si>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</si>
  <si>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</si>
  <si>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</si>
  <si>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</si>
  <si>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</si>
  <si>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</si>
  <si>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</si>
  <si>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</si>
  <si>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</si>
  <si>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</si>
  <si>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</si>
  <si>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</si>
  <si>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</si>
  <si>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</si>
  <si>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</si>
  <si>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</si>
  <si>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</si>
  <si>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</si>
  <si>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</si>
  <si>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</si>
  <si>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</si>
  <si>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</si>
  <si>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</si>
  <si>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</si>
  <si>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</si>
  <si>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</si>
  <si>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</si>
  <si>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</si>
  <si>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</si>
  <si>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</si>
  <si>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</si>
  <si>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</si>
  <si>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</si>
  <si>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</si>
  <si>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</si>
  <si>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</si>
  <si>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</si>
  <si>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</si>
  <si>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</si>
  <si>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</si>
  <si>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</si>
  <si>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</si>
  <si>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</si>
  <si>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</si>
  <si>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</si>
  <si>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</si>
  <si>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</si>
  <si>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</si>
  <si>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</si>
  <si>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</si>
  <si>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</si>
  <si>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</si>
  <si>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</si>
  <si>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</si>
  <si>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</si>
  <si>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</si>
  <si>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</si>
  <si>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</si>
  <si>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</si>
  <si>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</si>
  <si>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</si>
  <si>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</si>
  <si>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</si>
  <si>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</si>
  <si>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</si>
  <si>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</si>
  <si>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</si>
  <si>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</si>
  <si>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</si>
  <si>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</si>
  <si>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</si>
  <si>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</si>
  <si>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</si>
  <si>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</si>
  <si>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</si>
  <si>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</si>
  <si>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</si>
  <si>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</si>
  <si>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</si>
  <si>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</si>
  <si>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</si>
  <si>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</si>
  <si>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</si>
  <si>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</si>
  <si>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</si>
  <si>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</si>
  <si>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</si>
  <si>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</si>
  <si>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</si>
  <si>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</si>
  <si>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</si>
  <si>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</si>
  <si>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</si>
  <si>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</si>
  <si>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</si>
  <si>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</si>
  <si>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</si>
  <si>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</si>
  <si>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</si>
  <si>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</si>
  <si>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</si>
  <si>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</si>
  <si>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</si>
  <si>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</si>
  <si>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</si>
  <si>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</si>
  <si>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</si>
  <si>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</si>
  <si>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</si>
  <si>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</si>
  <si>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</si>
  <si>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</si>
  <si>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</si>
  <si>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</si>
  <si>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</si>
  <si>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</si>
  <si>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</si>
  <si>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</si>
  <si>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</si>
  <si>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</si>
  <si>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</si>
  <si>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</si>
  <si>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</si>
  <si>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</si>
  <si>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</si>
  <si>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</si>
  <si>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</si>
  <si>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</si>
  <si>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</si>
  <si>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</si>
  <si>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</si>
  <si>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</si>
  <si>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</si>
  <si>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</si>
  <si>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</si>
  <si>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</si>
  <si>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</si>
  <si>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</si>
  <si>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</si>
  <si>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</si>
  <si>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</si>
  <si>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</si>
  <si>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</si>
  <si>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</si>
  <si>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</si>
  <si>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</si>
  <si>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</si>
  <si>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</si>
  <si>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</si>
  <si>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</si>
  <si>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</si>
  <si>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</si>
  <si>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</si>
  <si>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</si>
  <si>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</si>
  <si>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</si>
  <si>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</si>
  <si>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</si>
  <si>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</si>
  <si>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</si>
  <si>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</si>
  <si>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</si>
  <si>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</si>
  <si>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</si>
  <si>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</si>
  <si>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</si>
  <si>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</si>
  <si>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</si>
  <si>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</si>
  <si>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</si>
  <si>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</si>
  <si>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</si>
  <si>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</si>
  <si>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</si>
  <si>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</si>
  <si>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</si>
  <si>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</si>
  <si>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</si>
  <si>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</si>
  <si>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</si>
  <si>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</si>
  <si>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</si>
  <si>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</si>
  <si>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</si>
  <si>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</si>
  <si>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</si>
  <si>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</si>
  <si>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</si>
  <si>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</si>
  <si>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</si>
  <si>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</si>
  <si>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</si>
  <si>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</si>
  <si>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</si>
  <si>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</si>
  <si>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</si>
  <si>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</si>
  <si>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</si>
  <si>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</si>
  <si>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</si>
  <si>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</si>
  <si>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</si>
  <si>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</si>
  <si>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</si>
  <si>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</si>
  <si>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</si>
  <si>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</si>
  <si>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</si>
  <si>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</si>
  <si>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</si>
  <si>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</si>
  <si>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</si>
  <si>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</si>
  <si>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</si>
  <si>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</si>
  <si>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</si>
  <si>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</si>
  <si>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</si>
  <si>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</si>
  <si>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</si>
  <si>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</si>
  <si>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</si>
  <si>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</si>
  <si>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</si>
  <si>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</si>
  <si>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</si>
  <si>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</si>
  <si>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</si>
  <si>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</si>
  <si>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</si>
  <si>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</si>
  <si>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</si>
  <si>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</si>
  <si>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</si>
  <si>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</si>
  <si>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</si>
  <si>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</si>
  <si>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</si>
  <si>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</si>
  <si>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</si>
  <si>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</si>
  <si>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</si>
  <si>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</si>
  <si>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</si>
  <si>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</si>
  <si>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</si>
  <si>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</si>
  <si>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</si>
  <si>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</si>
  <si>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</si>
  <si>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</si>
  <si>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</si>
  <si>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</si>
  <si>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</si>
  <si>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</si>
  <si>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</si>
  <si>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</si>
  <si>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</si>
  <si>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</si>
  <si>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</si>
  <si>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</si>
  <si>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</si>
  <si>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</si>
  <si>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</si>
  <si>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</si>
  <si>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</si>
  <si>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</si>
  <si>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</si>
  <si>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</si>
  <si>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</si>
  <si>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</si>
  <si>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</si>
  <si>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</si>
  <si>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</si>
  <si>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</si>
  <si>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</si>
  <si>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</si>
  <si>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</si>
  <si>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</si>
  <si>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</si>
  <si>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</si>
  <si>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</si>
  <si>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</si>
  <si>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</si>
  <si>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</si>
  <si>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</si>
  <si>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</si>
  <si>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</si>
  <si>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</si>
  <si>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</si>
  <si>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</si>
  <si>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</si>
  <si>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</si>
  <si>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</si>
  <si>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</si>
  <si>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</si>
  <si>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</si>
  <si>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</si>
  <si>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</si>
  <si>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</si>
  <si>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</si>
  <si>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</si>
  <si>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</si>
  <si>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</si>
  <si>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</si>
  <si>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</si>
  <si>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</si>
  <si>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</si>
  <si>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</si>
  <si>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</si>
  <si>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</si>
  <si>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</si>
  <si>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</si>
  <si>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</si>
  <si>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</si>
  <si>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</si>
  <si>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</si>
  <si>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</si>
  <si>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</si>
  <si>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</si>
  <si>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</si>
  <si>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</si>
  <si>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</si>
  <si>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</si>
  <si>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</si>
  <si>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</si>
  <si>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</si>
  <si>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</si>
  <si>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</si>
  <si>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</si>
  <si>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</si>
  <si>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</si>
  <si>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</si>
  <si>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</si>
  <si>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</si>
  <si>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</si>
  <si>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</si>
  <si>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</si>
  <si>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</si>
  <si>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</si>
  <si>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</si>
  <si>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</si>
  <si>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</si>
  <si>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</si>
  <si>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</si>
  <si>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</si>
  <si>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</si>
  <si>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</si>
  <si>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</si>
  <si>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</si>
  <si>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</si>
  <si>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</si>
  <si>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</si>
  <si>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</si>
  <si>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</si>
  <si>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</si>
  <si>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</si>
  <si>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</si>
  <si>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</si>
  <si>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</si>
  <si>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</si>
  <si>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</si>
  <si>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</si>
  <si>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</si>
  <si>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</si>
  <si>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</si>
  <si>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</si>
  <si>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</si>
  <si>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</si>
  <si>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</si>
  <si>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</si>
  <si>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</si>
  <si>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</si>
  <si>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</si>
  <si>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</si>
  <si>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</si>
  <si>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</si>
  <si>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</si>
  <si>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</si>
  <si>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</si>
  <si>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</si>
  <si>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</si>
  <si>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</si>
  <si>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</si>
  <si>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</si>
  <si>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</si>
  <si>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</si>
  <si>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</si>
  <si>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</si>
  <si>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</si>
  <si>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</si>
  <si>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</si>
  <si>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</si>
  <si>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</si>
  <si>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</si>
  <si>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</si>
  <si>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</si>
  <si>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</si>
  <si>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</si>
  <si>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</si>
  <si>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</si>
  <si>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</si>
  <si>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</si>
  <si>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</si>
  <si>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</si>
  <si>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</si>
  <si>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</si>
  <si>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</si>
  <si>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</si>
  <si>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</si>
  <si>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</si>
  <si>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</si>
  <si>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</si>
  <si>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</si>
  <si>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</si>
  <si>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</si>
  <si>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</si>
  <si>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</si>
  <si>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</si>
  <si>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</si>
  <si>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</si>
  <si>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</si>
  <si>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</si>
  <si>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</si>
  <si>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</si>
  <si>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</si>
  <si>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</si>
  <si>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</si>
  <si>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</si>
  <si>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</si>
  <si>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</si>
  <si>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</si>
  <si>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</si>
  <si>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</si>
  <si>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</si>
  <si>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</si>
  <si>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</si>
  <si>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</si>
  <si>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</si>
  <si>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</si>
  <si>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</si>
  <si>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</si>
  <si>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</si>
  <si>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</si>
  <si>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</si>
  <si>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</si>
  <si>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</si>
  <si>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</si>
  <si>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</si>
  <si>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</si>
  <si>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</si>
  <si>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</si>
  <si>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</si>
  <si>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</si>
  <si>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</si>
  <si>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</si>
  <si>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</si>
  <si>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</si>
  <si>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</si>
  <si>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</si>
  <si>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</si>
  <si>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</si>
  <si>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</si>
  <si>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</si>
  <si>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</si>
  <si>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</si>
  <si>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</si>
  <si>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</si>
  <si>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</si>
  <si>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</si>
  <si>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</si>
  <si>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</si>
  <si>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</si>
  <si>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</si>
  <si>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</si>
  <si>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</si>
  <si>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</si>
  <si>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</si>
  <si>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</si>
  <si>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</si>
  <si>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</si>
  <si>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</si>
  <si>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</si>
  <si>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</si>
  <si>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</si>
  <si>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</si>
  <si>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</si>
  <si>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</si>
  <si>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</si>
  <si>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</si>
  <si>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</si>
  <si>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</si>
  <si>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</si>
  <si>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</si>
  <si>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</si>
  <si>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</si>
  <si>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</si>
  <si>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</si>
  <si>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</si>
  <si>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</si>
  <si>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</si>
  <si>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</si>
  <si>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</si>
  <si>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</si>
  <si>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</si>
  <si>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</si>
  <si>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</si>
  <si>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</si>
  <si>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</si>
  <si>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</si>
  <si>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</si>
  <si>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</si>
  <si>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</si>
  <si>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</si>
  <si>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</si>
  <si>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</si>
  <si>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</si>
  <si>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</si>
  <si>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</si>
  <si>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</si>
  <si>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</si>
  <si>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</si>
  <si>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</si>
  <si>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</si>
  <si>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</si>
  <si>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</si>
  <si>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</si>
  <si>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</si>
  <si>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</si>
  <si>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</si>
  <si>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</si>
  <si>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</si>
  <si>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</si>
  <si>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</si>
  <si>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</si>
  <si>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</si>
  <si>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</si>
  <si>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</si>
  <si>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</si>
  <si>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</si>
  <si>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</si>
  <si>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</si>
  <si>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</si>
  <si>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</si>
  <si>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</si>
  <si>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</si>
  <si>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</si>
  <si>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</si>
  <si>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</si>
  <si>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</si>
  <si>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</si>
  <si>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</si>
  <si>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</si>
  <si>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</si>
  <si>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</si>
  <si>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</si>
  <si>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</si>
  <si>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</si>
  <si>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</si>
  <si>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</si>
  <si>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</si>
  <si>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</si>
  <si>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</si>
  <si>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</si>
  <si>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</si>
  <si>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</si>
  <si>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</si>
  <si>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</si>
  <si>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</si>
  <si>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</si>
  <si>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</si>
  <si>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</si>
  <si>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</si>
  <si>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</si>
  <si>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</si>
  <si>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</si>
  <si>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</si>
  <si>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</si>
  <si>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</si>
  <si>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</si>
  <si>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</si>
  <si>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</si>
  <si>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</si>
  <si>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</si>
  <si>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</si>
  <si>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</si>
  <si>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</si>
  <si>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</si>
  <si>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</si>
  <si>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</si>
  <si>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</si>
  <si>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</si>
  <si>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</si>
  <si>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</si>
  <si>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</si>
  <si>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</si>
  <si>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</si>
  <si>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</si>
  <si>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</si>
  <si>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</si>
  <si>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</si>
  <si>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</si>
  <si>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</si>
  <si>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</si>
  <si>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</si>
  <si>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</si>
  <si>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</si>
  <si>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</si>
  <si>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</si>
  <si>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</si>
  <si>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</si>
  <si>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</si>
  <si>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</si>
  <si>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</si>
  <si>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</si>
  <si>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</si>
  <si>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</si>
  <si>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</si>
  <si>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</si>
  <si>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</si>
  <si>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</si>
  <si>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</si>
  <si>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</si>
  <si>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</si>
  <si>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</si>
  <si>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</si>
  <si>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</si>
  <si>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</si>
  <si>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</si>
  <si>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</si>
  <si>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</si>
  <si>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</si>
  <si>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</si>
  <si>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</si>
  <si>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</si>
  <si>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</si>
  <si>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</si>
  <si>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</si>
  <si>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</si>
  <si>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</si>
  <si>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</si>
  <si>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</si>
  <si>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</si>
  <si>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</si>
  <si>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</si>
  <si>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</si>
  <si>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</si>
  <si>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</si>
  <si>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</si>
  <si>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</si>
  <si>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</si>
  <si>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</si>
  <si>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</si>
  <si>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</si>
  <si>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</si>
  <si>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</si>
  <si>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</si>
  <si>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</si>
  <si>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</si>
  <si>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</si>
  <si>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</si>
  <si>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</si>
  <si>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</si>
  <si>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</si>
  <si>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</si>
  <si>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</si>
  <si>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</si>
  <si>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</si>
  <si>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</si>
  <si>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</si>
  <si>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</si>
  <si>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</si>
  <si>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</si>
  <si>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</si>
  <si>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</si>
  <si>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</si>
  <si>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</si>
  <si>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</si>
  <si>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</si>
  <si>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</si>
  <si>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</si>
  <si>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</si>
  <si>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</si>
  <si>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</si>
  <si>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</si>
  <si>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</si>
  <si>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</si>
  <si>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</si>
  <si>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</si>
  <si>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</si>
  <si>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</si>
  <si>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</si>
  <si>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</si>
  <si>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</si>
  <si>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</si>
  <si>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</si>
  <si>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</si>
  <si>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</si>
  <si>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</si>
  <si>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</si>
  <si>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</si>
  <si>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</si>
  <si>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</si>
  <si>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</si>
  <si>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</si>
  <si>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</si>
  <si>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</si>
  <si>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</si>
  <si>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</si>
  <si>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</si>
  <si>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</si>
  <si>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</si>
  <si>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</si>
  <si>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</si>
  <si>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</si>
  <si>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</si>
  <si>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</si>
  <si>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</si>
  <si>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</si>
  <si>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</si>
  <si>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</si>
  <si>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</si>
  <si>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</si>
  <si>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</si>
  <si>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</si>
  <si>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</si>
  <si>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</si>
  <si>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</si>
  <si>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</si>
  <si>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</si>
  <si>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</si>
  <si>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</si>
  <si>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</si>
  <si>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</si>
  <si>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</si>
  <si>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</si>
  <si>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</si>
  <si>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</si>
  <si>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</si>
  <si>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</si>
  <si>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</si>
  <si>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</si>
  <si>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</si>
  <si>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</si>
  <si>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</si>
  <si>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</si>
  <si>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</si>
  <si>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</si>
  <si>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</si>
  <si>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</si>
  <si>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</si>
  <si>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</si>
  <si>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</si>
  <si>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</si>
  <si>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</si>
  <si>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</si>
  <si>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</si>
  <si>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</si>
  <si>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</si>
  <si>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</si>
  <si>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</si>
  <si>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</si>
  <si>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</si>
  <si>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</si>
  <si>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</si>
  <si>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</si>
  <si>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</si>
  <si>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</si>
  <si>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</si>
  <si>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</si>
  <si>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</si>
  <si>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</si>
  <si>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</si>
  <si>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</si>
  <si>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</si>
  <si>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</si>
  <si>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</si>
  <si>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</si>
  <si>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</si>
  <si>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</si>
  <si>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</si>
  <si>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</si>
  <si>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</si>
  <si>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</si>
  <si>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</si>
  <si>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</si>
  <si>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</si>
  <si>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</si>
  <si>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</si>
  <si>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</si>
  <si>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</si>
  <si>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</si>
  <si>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</si>
  <si>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</si>
  <si>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</si>
  <si>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</si>
  <si>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</si>
  <si>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</si>
  <si>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</si>
  <si>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</si>
  <si>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</si>
  <si>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</si>
  <si>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</si>
  <si>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</si>
  <si>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</si>
  <si>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</si>
  <si>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</si>
  <si>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</si>
  <si>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</si>
  <si>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</si>
  <si>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</si>
  <si>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</si>
  <si>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</si>
  <si>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</si>
  <si>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</si>
  <si>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</si>
  <si>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</si>
  <si>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</si>
  <si>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</si>
  <si>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</si>
  <si>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</si>
  <si>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</si>
  <si>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</si>
  <si>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</si>
  <si>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</si>
  <si>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</si>
  <si>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</si>
  <si>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</si>
  <si>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</si>
  <si>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</si>
  <si>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</si>
  <si>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</si>
  <si>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</si>
  <si>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</si>
  <si>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</si>
  <si>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</si>
  <si>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</si>
  <si>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</si>
  <si>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</si>
  <si>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</si>
  <si>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</si>
  <si>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</si>
  <si>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</si>
  <si>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</si>
  <si>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</si>
  <si>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</si>
  <si>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</si>
  <si>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</si>
  <si>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</si>
  <si>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</si>
  <si>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</si>
  <si>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</si>
  <si>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</si>
  <si>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</si>
  <si>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</si>
  <si>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</si>
  <si>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</si>
  <si>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</si>
  <si>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</si>
  <si>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</si>
  <si>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</si>
  <si>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</si>
  <si>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</si>
  <si>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</si>
  <si>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</si>
  <si>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</si>
  <si>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</si>
  <si>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</si>
  <si>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</si>
  <si>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</si>
  <si>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</si>
  <si>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</si>
  <si>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</si>
  <si>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</si>
  <si>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</si>
  <si>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</si>
  <si>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</si>
  <si>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</si>
  <si>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</si>
  <si>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</si>
  <si>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</si>
  <si>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</si>
  <si>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</si>
  <si>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</si>
  <si>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</si>
  <si>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</si>
  <si>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</si>
  <si>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</si>
  <si>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</si>
  <si>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</si>
  <si>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</si>
  <si>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</si>
  <si>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</si>
  <si>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</si>
  <si>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</si>
  <si>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</si>
  <si>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</si>
  <si>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</si>
  <si>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</si>
  <si>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</si>
  <si>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</si>
  <si>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</si>
  <si>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</si>
  <si>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</si>
  <si>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</si>
  <si>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</si>
  <si>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</si>
  <si>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</si>
  <si>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</si>
  <si>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</si>
  <si>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</si>
  <si>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</si>
  <si>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</si>
  <si>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</si>
  <si>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</si>
  <si>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</si>
  <si>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</si>
  <si>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</si>
  <si>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</si>
  <si>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</si>
  <si>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</si>
  <si>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</si>
  <si>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</si>
  <si>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</si>
  <si>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</si>
  <si>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</si>
  <si>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</si>
  <si>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</si>
  <si>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</si>
  <si>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</si>
  <si>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</si>
  <si>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</si>
  <si>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</si>
  <si>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</si>
  <si>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</si>
  <si>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</si>
  <si>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</si>
  <si>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</si>
  <si>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</si>
  <si>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</si>
  <si>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</si>
  <si>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</si>
  <si>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</si>
  <si>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</si>
  <si>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</si>
  <si>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</si>
  <si>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</si>
  <si>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</si>
  <si>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</si>
  <si>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</si>
  <si>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</si>
  <si>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</si>
  <si>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</si>
  <si>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</si>
  <si>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</si>
  <si>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</si>
  <si>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</si>
  <si>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</si>
  <si>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</si>
  <si>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</si>
  <si>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</si>
  <si>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</si>
  <si>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</si>
  <si>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</si>
  <si>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</si>
  <si>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</si>
  <si>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</si>
  <si>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</si>
  <si>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</si>
  <si>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</si>
  <si>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</si>
  <si>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</si>
  <si>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</si>
  <si>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</si>
  <si>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</si>
  <si>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</si>
  <si>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</si>
  <si>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</si>
  <si>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</si>
  <si>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</si>
  <si>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</si>
  <si>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</si>
  <si>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</si>
  <si>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</si>
  <si>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</si>
  <si>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</si>
  <si>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</si>
  <si>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</si>
  <si>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</si>
  <si>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</si>
  <si>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</si>
  <si>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</si>
  <si>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</si>
  <si>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</si>
  <si>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</si>
  <si>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</si>
  <si>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</si>
  <si>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</si>
  <si>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</si>
  <si>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</si>
  <si>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</si>
  <si>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</si>
  <si>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</si>
  <si>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</si>
  <si>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</si>
  <si>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</si>
  <si>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</si>
  <si>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</si>
  <si>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</si>
  <si>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</si>
  <si>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</si>
  <si>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</si>
  <si>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</si>
  <si>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</si>
  <si>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</si>
  <si>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</si>
  <si>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</si>
  <si>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</si>
  <si>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</si>
  <si>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</si>
  <si>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</si>
  <si>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</si>
  <si>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</si>
  <si>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</si>
  <si>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</si>
  <si>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</si>
  <si>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</si>
  <si>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</si>
  <si>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</si>
  <si>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</si>
  <si>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</si>
  <si>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</si>
  <si>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</si>
  <si>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</si>
  <si>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</si>
  <si>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</si>
  <si>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</si>
  <si>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</si>
  <si>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</si>
  <si>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</si>
  <si>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</si>
  <si>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</si>
  <si>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</si>
  <si>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</si>
  <si>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</si>
  <si>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</si>
  <si>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</si>
  <si>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</si>
  <si>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</si>
  <si>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</si>
  <si>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</si>
  <si>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</si>
  <si>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</si>
  <si>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</si>
  <si>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</si>
  <si>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</si>
  <si>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</si>
  <si>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</si>
  <si>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</si>
  <si>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</si>
  <si>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</si>
  <si>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</si>
  <si>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</si>
  <si>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</si>
  <si>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</si>
  <si>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</si>
  <si>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</si>
  <si>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</si>
  <si>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</si>
  <si>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</si>
  <si>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</si>
  <si>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</si>
  <si>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</si>
  <si>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</si>
  <si>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</si>
  <si>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</si>
  <si>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</si>
  <si>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</si>
  <si>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</si>
  <si>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</si>
  <si>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</si>
  <si>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</si>
  <si>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</si>
  <si>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</si>
  <si>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</si>
  <si>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</si>
  <si>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</si>
  <si>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</si>
  <si>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</si>
  <si>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</si>
  <si>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</si>
  <si>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</si>
  <si>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</si>
  <si>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</si>
  <si>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</si>
  <si>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</si>
  <si>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</si>
  <si>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</si>
  <si>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</si>
  <si>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</si>
  <si>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</si>
  <si>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</si>
  <si>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</si>
  <si>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</si>
  <si>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</si>
  <si>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</si>
  <si>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</si>
  <si>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</si>
  <si>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</si>
  <si>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</si>
  <si>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</si>
  <si>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</si>
  <si>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</si>
  <si>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</si>
  <si>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</si>
  <si>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</si>
  <si>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</si>
  <si>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</si>
  <si>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</si>
  <si>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</si>
  <si>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</si>
  <si>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</si>
  <si>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</si>
  <si>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</si>
  <si>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</si>
  <si>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</si>
  <si>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</si>
  <si>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</si>
  <si>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</si>
  <si>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</si>
  <si>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</si>
  <si>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</si>
  <si>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</si>
  <si>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</si>
  <si>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</si>
  <si>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</si>
  <si>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</si>
  <si>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</si>
  <si>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</si>
  <si>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</si>
  <si>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</si>
  <si>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</si>
  <si>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</si>
  <si>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</si>
  <si>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</si>
  <si>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</si>
  <si>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</si>
  <si>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</si>
  <si>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</si>
  <si>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</si>
  <si>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</si>
  <si>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</si>
  <si>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</si>
  <si>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</si>
  <si>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</si>
  <si>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</si>
  <si>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</si>
  <si>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</si>
  <si>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</si>
  <si>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</si>
  <si>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</si>
  <si>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</si>
  <si>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</si>
  <si>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</si>
  <si>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</si>
  <si>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</si>
  <si>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</si>
  <si>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</si>
  <si>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</si>
  <si>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</si>
  <si>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</si>
  <si>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</si>
  <si>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</si>
  <si>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</si>
  <si>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</si>
  <si>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</si>
  <si>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</si>
  <si>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</si>
  <si>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</si>
  <si>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</si>
  <si>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</si>
  <si>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</si>
  <si>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</si>
  <si>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</si>
  <si>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</si>
  <si>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</si>
  <si>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</si>
  <si>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</si>
  <si>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</si>
  <si>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</si>
  <si>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</si>
  <si>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</si>
  <si>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</si>
  <si>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</si>
  <si>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</si>
  <si>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</si>
  <si>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</si>
  <si>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</si>
  <si>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</si>
  <si>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</si>
  <si>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</si>
  <si>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</si>
  <si>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</si>
  <si>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</si>
  <si>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</si>
  <si>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</si>
  <si>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</si>
  <si>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</si>
  <si>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</si>
  <si>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</si>
  <si>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</si>
  <si>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</si>
  <si>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</si>
  <si>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</si>
  <si>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</si>
  <si>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</si>
  <si>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</si>
  <si>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</si>
  <si>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</si>
  <si>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</si>
  <si>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</si>
  <si>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</si>
  <si>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</si>
  <si>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</si>
  <si>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</si>
  <si>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</si>
  <si>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</si>
  <si>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</si>
  <si>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</si>
  <si>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</si>
  <si>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</si>
  <si>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</si>
  <si>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</si>
  <si>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</si>
  <si>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</si>
  <si>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</si>
  <si>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</si>
  <si>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</si>
  <si>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</si>
  <si>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</si>
  <si>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</si>
  <si>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</si>
  <si>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</si>
  <si>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</si>
  <si>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</si>
  <si>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</si>
  <si>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</si>
  <si>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</si>
  <si>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</si>
  <si>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</si>
  <si>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</si>
  <si>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</si>
  <si>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</si>
  <si>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</si>
  <si>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</si>
  <si>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</si>
  <si>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</si>
  <si>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</si>
  <si>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</si>
  <si>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</si>
  <si>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</si>
  <si>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</si>
  <si>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</si>
  <si>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</si>
  <si>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</si>
  <si>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</si>
  <si>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</si>
  <si>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</si>
  <si>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</si>
  <si>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</si>
  <si>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</si>
  <si>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</si>
  <si>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</si>
  <si>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</si>
  <si>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</si>
  <si>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</si>
  <si>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</si>
  <si>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</si>
  <si>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</si>
  <si>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</si>
  <si>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</si>
  <si>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</si>
  <si>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</si>
  <si>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</si>
  <si>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</si>
  <si>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</si>
  <si>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</si>
  <si>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</si>
  <si>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</si>
  <si>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</si>
  <si>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</si>
  <si>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</si>
  <si>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</si>
  <si>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</si>
  <si>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</si>
  <si>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</si>
  <si>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</si>
  <si>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</si>
  <si>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</si>
  <si>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</si>
  <si>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</si>
  <si>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</si>
  <si>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</si>
  <si>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</si>
  <si>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</si>
  <si>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</si>
  <si>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</si>
  <si>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</si>
  <si>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</si>
  <si>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</si>
  <si>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</si>
  <si>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</si>
  <si>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</si>
  <si>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</si>
  <si>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</si>
  <si>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</si>
  <si>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</si>
  <si>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</si>
  <si>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</si>
  <si>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</si>
  <si>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</si>
  <si>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</si>
  <si>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</si>
  <si>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</si>
  <si>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</si>
  <si>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</si>
  <si>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</si>
  <si>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</si>
  <si>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</si>
  <si>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</si>
  <si>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</si>
  <si>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</si>
  <si>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</si>
  <si>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</si>
  <si>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</si>
  <si>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</si>
  <si>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</si>
  <si>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</si>
  <si>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</si>
  <si>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</si>
  <si>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</si>
  <si>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</si>
  <si>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</si>
  <si>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</si>
  <si>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</si>
  <si>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</si>
  <si>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</si>
  <si>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</si>
  <si>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</si>
  <si>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</si>
  <si>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</si>
  <si>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</si>
  <si>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</si>
  <si>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</si>
  <si>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</si>
  <si>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</si>
  <si>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</si>
  <si>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</si>
  <si>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</si>
  <si>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</si>
  <si>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</si>
  <si>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</si>
  <si>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</si>
  <si>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</si>
  <si>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</si>
  <si>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</si>
  <si>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</si>
  <si>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</si>
  <si>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</si>
  <si>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</si>
  <si>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</si>
  <si>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</si>
  <si>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</si>
  <si>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</si>
  <si>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</si>
  <si>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</si>
  <si>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</si>
  <si>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</si>
  <si>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</si>
  <si>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</si>
  <si>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</si>
  <si>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</si>
  <si>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</si>
  <si>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</si>
  <si>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</si>
  <si>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</si>
  <si>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</si>
  <si>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</si>
  <si>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</si>
  <si>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</si>
  <si>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</si>
  <si>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</si>
  <si>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</si>
  <si>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</si>
  <si>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</si>
  <si>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</si>
  <si>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</si>
  <si>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</si>
  <si>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</si>
  <si>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</si>
  <si>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</si>
  <si>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</si>
  <si>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</si>
  <si>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</si>
  <si>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</si>
  <si>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</si>
  <si>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</si>
  <si>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</si>
  <si>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</si>
  <si>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</si>
  <si>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</si>
  <si>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</si>
  <si>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</si>
  <si>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</si>
  <si>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</si>
  <si>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</si>
  <si>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</si>
  <si>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</si>
  <si>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</si>
  <si>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</si>
  <si>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</si>
  <si>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</si>
  <si>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</si>
  <si>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</si>
  <si>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</si>
  <si>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</si>
  <si>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</si>
  <si>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</si>
  <si>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</si>
  <si>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</si>
  <si>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</si>
  <si>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</si>
  <si>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</si>
  <si>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</si>
  <si>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</si>
  <si>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</si>
  <si>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</si>
  <si>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</si>
  <si>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</si>
  <si>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</si>
  <si>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</si>
  <si>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</si>
  <si>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</si>
  <si>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</si>
  <si>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</si>
  <si>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</si>
  <si>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</si>
  <si>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</si>
  <si>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</si>
  <si>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</si>
  <si>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</si>
  <si>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</si>
  <si>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</si>
  <si>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</si>
  <si>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</si>
  <si>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</si>
  <si>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</si>
  <si>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</si>
  <si>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</si>
  <si>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</si>
  <si>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</si>
  <si>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</si>
  <si>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</si>
  <si>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</si>
  <si>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</si>
  <si>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</si>
  <si>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</si>
  <si>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</si>
  <si>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</si>
  <si>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</si>
  <si>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</si>
  <si>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</si>
  <si>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</si>
  <si>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</si>
  <si>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</si>
  <si>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</si>
  <si>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</si>
  <si>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</si>
  <si>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</si>
  <si>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</si>
  <si>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</si>
  <si>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</si>
  <si>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</si>
  <si>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</si>
  <si>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</si>
  <si>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</si>
  <si>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</si>
  <si>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</si>
  <si>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</si>
  <si>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</si>
  <si>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</si>
  <si>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</si>
  <si>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</si>
  <si>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</si>
  <si>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</si>
  <si>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</si>
  <si>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</si>
  <si>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</si>
  <si>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</si>
  <si>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</si>
  <si>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</si>
  <si>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</si>
  <si>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</si>
  <si>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</si>
  <si>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</si>
  <si>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</si>
  <si>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</si>
  <si>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</si>
  <si>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</si>
  <si>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</si>
  <si>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</si>
  <si>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</si>
  <si>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</si>
  <si>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</si>
  <si>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</si>
  <si>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</si>
  <si>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</si>
  <si>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</si>
  <si>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</si>
  <si>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</si>
  <si>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</si>
  <si>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</si>
  <si>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</si>
  <si>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</si>
  <si>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</si>
  <si>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</si>
  <si>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</si>
  <si>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</si>
  <si>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</si>
  <si>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</si>
  <si>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</si>
  <si>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</si>
  <si>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</si>
  <si>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</si>
  <si>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</si>
  <si>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</si>
  <si>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</si>
  <si>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</si>
  <si>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</si>
  <si>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</si>
  <si>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</si>
  <si>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</si>
  <si>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</si>
  <si>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</si>
  <si>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</si>
  <si>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</si>
  <si>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</si>
  <si>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</si>
  <si>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</si>
  <si>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</si>
  <si>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</si>
  <si>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</si>
  <si>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</si>
  <si>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</si>
  <si>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</si>
  <si>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</si>
  <si>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</si>
  <si>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</si>
  <si>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</si>
  <si>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</si>
  <si>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</si>
  <si>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</si>
  <si>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</si>
  <si>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</si>
  <si>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</si>
  <si>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</si>
  <si>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</si>
  <si>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</si>
  <si>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</si>
  <si>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</si>
  <si>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</si>
  <si>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</si>
  <si>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</si>
  <si>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</si>
  <si>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</si>
  <si>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</si>
  <si>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</si>
  <si>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</si>
  <si>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</si>
  <si>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</si>
  <si>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</si>
  <si>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</si>
  <si>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</si>
  <si>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</si>
  <si>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</si>
  <si>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</si>
  <si>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</si>
  <si>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</si>
  <si>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</si>
  <si>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</si>
  <si>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</si>
  <si>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</si>
  <si>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</si>
  <si>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</si>
  <si>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</si>
  <si>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</si>
  <si>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</si>
  <si>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</si>
  <si>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</si>
  <si>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</si>
  <si>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</si>
  <si>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</si>
  <si>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</si>
  <si>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</si>
  <si>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</si>
  <si>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</si>
  <si>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</si>
  <si>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</si>
  <si>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</si>
  <si>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</si>
  <si>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</si>
  <si>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</si>
  <si>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</si>
  <si>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</si>
  <si>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</si>
  <si>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</si>
  <si>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</si>
  <si>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</si>
  <si>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</si>
  <si>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</si>
  <si>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</si>
  <si>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</si>
  <si>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</si>
  <si>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</si>
  <si>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</si>
  <si>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</si>
  <si>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</si>
  <si>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</si>
  <si>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</si>
  <si>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</si>
  <si>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</si>
  <si>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</si>
  <si>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</si>
  <si>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</si>
  <si>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</si>
  <si>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</si>
  <si>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</si>
  <si>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</si>
  <si>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</si>
  <si>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</si>
  <si>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</si>
  <si>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</si>
  <si>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</si>
  <si>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</si>
  <si>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</si>
  <si>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</si>
  <si>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</si>
  <si>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</si>
  <si>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</si>
  <si>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</si>
  <si>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</si>
  <si>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</si>
  <si>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</si>
  <si>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</si>
  <si>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</si>
  <si>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</si>
  <si>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</si>
  <si>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</si>
  <si>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</si>
  <si>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</si>
  <si>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</si>
  <si>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</si>
  <si>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</si>
  <si>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</si>
  <si>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</si>
  <si>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</si>
  <si>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</si>
  <si>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</si>
  <si>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</si>
  <si>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</si>
  <si>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</si>
  <si>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</si>
  <si>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</si>
  <si>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</si>
  <si>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</si>
  <si>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</si>
  <si>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</si>
  <si>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</si>
  <si>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</si>
  <si>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</si>
  <si>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</si>
  <si>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</si>
  <si>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</si>
  <si>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</si>
  <si>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</si>
  <si>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</si>
  <si>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</si>
  <si>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</si>
  <si>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</si>
  <si>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</si>
  <si>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</si>
  <si>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</si>
  <si>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</si>
  <si>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</si>
  <si>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</si>
  <si>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</si>
  <si>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</si>
  <si>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</si>
  <si>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</si>
  <si>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</si>
  <si>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</si>
  <si>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</si>
  <si>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</si>
  <si>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</si>
  <si>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</si>
  <si>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</si>
  <si>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</si>
  <si>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</si>
  <si>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</si>
  <si>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</si>
  <si>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</si>
  <si>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</si>
  <si>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</si>
  <si>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</si>
  <si>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</si>
  <si>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</si>
  <si>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</si>
  <si>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</si>
  <si>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</si>
  <si>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</si>
  <si>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</si>
  <si>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</si>
  <si>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</si>
  <si>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</si>
  <si>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</si>
  <si>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</si>
  <si>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</si>
  <si>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</si>
  <si>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</si>
  <si>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</si>
  <si>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</si>
  <si>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</si>
  <si>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</si>
  <si>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</si>
  <si>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</si>
  <si>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</si>
  <si>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</si>
  <si>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</si>
  <si>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</si>
  <si>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</si>
  <si>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</si>
  <si>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</si>
  <si>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</si>
  <si>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</si>
  <si>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</si>
  <si>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</si>
  <si>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</si>
  <si>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</si>
  <si>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</si>
  <si>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</si>
  <si>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</si>
  <si>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</si>
  <si>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</si>
  <si>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</si>
  <si>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</si>
  <si>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</si>
  <si>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</si>
  <si>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</si>
  <si>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</si>
  <si>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</si>
  <si>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</si>
  <si>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</si>
  <si>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</si>
  <si>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</si>
  <si>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</si>
  <si>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</si>
  <si>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</si>
  <si>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</si>
  <si>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</si>
  <si>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</si>
  <si>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</si>
  <si>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</si>
  <si>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</si>
  <si>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</si>
  <si>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</si>
  <si>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</si>
  <si>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</si>
  <si>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</si>
  <si>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</si>
  <si>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</si>
  <si>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</si>
  <si>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</si>
  <si>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</si>
  <si>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</si>
  <si>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</si>
  <si>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</si>
  <si>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</si>
  <si>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</si>
  <si>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</si>
  <si>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</si>
  <si>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</si>
  <si>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</si>
  <si>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</si>
  <si>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</si>
  <si>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</si>
  <si>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</si>
  <si>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</si>
  <si>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</si>
  <si>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</si>
  <si>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</si>
  <si>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</si>
  <si>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</si>
  <si>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</si>
  <si>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</si>
  <si>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</si>
  <si>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</si>
  <si>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</si>
  <si>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</si>
  <si>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</si>
  <si>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</si>
  <si>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</si>
  <si>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</si>
  <si>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</si>
  <si>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</si>
  <si>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</si>
  <si>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</si>
  <si>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</si>
  <si>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</si>
  <si>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</si>
  <si>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</si>
  <si>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</si>
  <si>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</si>
  <si>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</si>
  <si>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</si>
  <si>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</si>
  <si>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</si>
  <si>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</si>
  <si>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</si>
  <si>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</si>
  <si>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</si>
  <si>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</si>
  <si>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</si>
  <si>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</si>
  <si>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</si>
  <si>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</si>
  <si>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</si>
  <si>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</si>
  <si>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</si>
  <si>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</si>
  <si>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</si>
  <si>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</si>
  <si>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</si>
  <si>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</si>
  <si>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</si>
  <si>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</si>
  <si>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</si>
  <si>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</si>
  <si>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</si>
  <si>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</si>
  <si>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</si>
  <si>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</si>
  <si>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</si>
  <si>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</si>
  <si>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</si>
  <si>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</si>
  <si>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</si>
  <si>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</si>
  <si>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</si>
  <si>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</si>
  <si>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</si>
  <si>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</si>
  <si>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</si>
  <si>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</si>
  <si>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</si>
  <si>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</si>
  <si>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</si>
  <si>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</si>
  <si>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</si>
  <si>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</si>
  <si>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</si>
  <si>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</si>
  <si>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</si>
  <si>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</si>
  <si>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</si>
  <si>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</si>
  <si>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</si>
  <si>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</si>
  <si>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</si>
  <si>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</si>
  <si>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</si>
  <si>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</si>
  <si>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</si>
  <si>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</si>
  <si>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</si>
  <si>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</si>
  <si>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</si>
  <si>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</si>
  <si>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</si>
  <si>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</si>
  <si>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</si>
  <si>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</si>
  <si>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</si>
  <si>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</si>
  <si>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</si>
  <si>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</si>
  <si>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</si>
  <si>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</si>
  <si>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</si>
  <si>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</si>
  <si>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</si>
  <si>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</si>
  <si>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</si>
  <si>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</si>
  <si>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</si>
  <si>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</si>
  <si>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</si>
  <si>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</si>
  <si>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</si>
  <si>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</si>
  <si>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</si>
  <si>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</si>
  <si>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</si>
  <si>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</si>
  <si>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</si>
  <si>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</si>
  <si>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</si>
  <si>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</si>
  <si>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</si>
  <si>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</si>
  <si>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</si>
  <si>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</si>
  <si>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</si>
  <si>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</si>
  <si>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</si>
  <si>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</si>
  <si>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</si>
  <si>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</si>
  <si>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</si>
  <si>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</si>
  <si>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</si>
  <si>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</si>
  <si>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</si>
  <si>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</si>
  <si>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</si>
  <si>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</si>
  <si>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</si>
  <si>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</si>
  <si>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</si>
  <si>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</si>
  <si>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</si>
  <si>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</si>
  <si>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</si>
  <si>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</si>
  <si>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</si>
  <si>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</si>
  <si>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</si>
  <si>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</si>
  <si>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</si>
  <si>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</si>
  <si>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</si>
  <si>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</si>
  <si>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</si>
  <si>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</si>
  <si>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</si>
  <si>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</si>
  <si>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</si>
  <si>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</si>
  <si>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</si>
  <si>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</si>
  <si>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</si>
  <si>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</si>
  <si>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</si>
  <si>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</si>
  <si>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</si>
  <si>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</si>
  <si>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</si>
  <si>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</si>
  <si>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</si>
  <si>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</si>
  <si>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</si>
  <si>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</si>
  <si>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</si>
  <si>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</si>
  <si>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</si>
  <si>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</si>
  <si>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</si>
  <si>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</si>
  <si>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</si>
  <si>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</si>
  <si>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</si>
  <si>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</si>
  <si>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</si>
  <si>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</si>
  <si>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</si>
  <si>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</si>
  <si>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</si>
  <si>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</si>
  <si>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</si>
  <si>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</si>
  <si>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</si>
  <si>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</si>
  <si>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</si>
  <si>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</si>
  <si>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</si>
  <si>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</si>
  <si>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</si>
  <si>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</si>
  <si>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</si>
  <si>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</si>
  <si>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</si>
  <si>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</si>
  <si>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</si>
  <si>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</si>
  <si>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</si>
  <si>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</si>
  <si>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</si>
  <si>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</si>
  <si>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</si>
  <si>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</si>
  <si>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</si>
  <si>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</si>
  <si>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</si>
  <si>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</si>
  <si>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</si>
  <si>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</si>
  <si>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</si>
  <si>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</si>
  <si>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</si>
  <si>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</si>
  <si>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</si>
  <si>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</si>
  <si>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</si>
  <si>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</si>
  <si>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</si>
  <si>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</si>
  <si>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</si>
  <si>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</si>
  <si>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</si>
  <si>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</si>
  <si>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</si>
  <si>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</si>
  <si>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</si>
  <si>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</si>
  <si>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</si>
  <si>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</si>
  <si>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</si>
  <si>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</si>
  <si>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</si>
  <si>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</si>
  <si>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</si>
  <si>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</si>
  <si>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</si>
  <si>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</si>
  <si>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</si>
  <si>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</si>
  <si>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</si>
  <si>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</si>
  <si>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</si>
  <si>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</si>
  <si>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</si>
  <si>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</si>
  <si>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</si>
  <si>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</si>
  <si>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</si>
  <si>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</si>
  <si>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</si>
  <si>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</si>
  <si>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</si>
  <si>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</si>
  <si>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</si>
  <si>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</si>
  <si>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</si>
  <si>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</si>
  <si>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</si>
  <si>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</si>
  <si>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</si>
  <si>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</si>
  <si>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</si>
  <si>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</si>
  <si>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</si>
  <si>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</si>
  <si>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</si>
  <si>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</si>
  <si>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</si>
  <si>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</si>
  <si>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</si>
  <si>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</si>
  <si>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</si>
  <si>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</si>
  <si>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</si>
  <si>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</si>
  <si>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</si>
  <si>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</si>
  <si>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</si>
  <si>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</si>
  <si>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</si>
  <si>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</si>
  <si>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</si>
  <si>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</si>
  <si>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</si>
  <si>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</si>
  <si>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</si>
  <si>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</si>
  <si>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</si>
  <si>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</si>
  <si>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</si>
  <si>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</si>
  <si>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</si>
  <si>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</si>
  <si>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</si>
  <si>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</si>
  <si>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</si>
  <si>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</si>
  <si>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</si>
  <si>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</si>
  <si>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</si>
  <si>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</si>
  <si>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</si>
  <si>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</si>
  <si>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</si>
  <si>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</si>
  <si>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</si>
  <si>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</si>
  <si>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</si>
  <si>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</si>
  <si>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</si>
  <si>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</si>
  <si>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</si>
  <si>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</si>
  <si>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</si>
  <si>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</si>
  <si>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</si>
  <si>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</si>
  <si>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</si>
  <si>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</si>
  <si>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</si>
  <si>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</si>
  <si>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</si>
  <si>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</si>
  <si>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</si>
  <si>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</si>
  <si>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</si>
  <si>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</si>
  <si>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</si>
  <si>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</si>
  <si>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</si>
  <si>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</si>
  <si>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</si>
  <si>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</si>
  <si>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</si>
  <si>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</si>
  <si>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</si>
  <si>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</si>
  <si>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</si>
  <si>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</si>
  <si>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</si>
  <si>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</si>
  <si>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</si>
  <si>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</si>
  <si>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</si>
  <si>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</si>
  <si>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</si>
  <si>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</si>
  <si>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</si>
  <si>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</si>
  <si>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</si>
  <si>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</si>
  <si>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</si>
  <si>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</si>
  <si>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</si>
  <si>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</si>
  <si>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</si>
  <si>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</si>
  <si>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</si>
  <si>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</si>
  <si>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</si>
  <si>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</si>
  <si>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</si>
  <si>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</si>
  <si>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</si>
  <si>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</si>
  <si>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</si>
  <si>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</si>
  <si>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</si>
  <si>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</si>
  <si>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</si>
  <si>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</si>
  <si>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</si>
  <si>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</si>
  <si>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</si>
  <si>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</si>
  <si>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</si>
  <si>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</si>
  <si>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</si>
  <si>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</si>
  <si>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</si>
  <si>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</si>
  <si>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</si>
  <si>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</si>
  <si>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</si>
  <si>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</si>
  <si>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</si>
  <si>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</si>
  <si>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</si>
  <si>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</si>
  <si>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</si>
  <si>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</si>
  <si>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</si>
  <si>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</si>
  <si>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</si>
  <si>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</si>
  <si>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</si>
  <si>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</si>
  <si>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</si>
  <si>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</si>
  <si>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</si>
  <si>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</si>
  <si>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</si>
  <si>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</si>
  <si>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</si>
  <si>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</si>
  <si>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</si>
  <si>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</si>
  <si>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</si>
  <si>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</si>
  <si>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</si>
  <si>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</si>
  <si>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</si>
  <si>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</si>
  <si>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</si>
  <si>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</si>
  <si>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</si>
  <si>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</si>
  <si>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</si>
  <si>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</si>
  <si>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</si>
  <si>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</si>
  <si>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</si>
  <si>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</si>
  <si>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</si>
  <si>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</si>
  <si>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</si>
  <si>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</si>
  <si>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</si>
  <si>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</si>
  <si>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</si>
  <si>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</si>
  <si>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</si>
  <si>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</si>
  <si>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</si>
  <si>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</si>
  <si>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</si>
  <si>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</si>
  <si>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</si>
  <si>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</si>
  <si>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</si>
  <si>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</si>
  <si>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</si>
  <si>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</si>
  <si>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</si>
  <si>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</si>
  <si>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</si>
  <si>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</si>
  <si>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</si>
  <si>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</si>
  <si>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</si>
  <si>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</si>
  <si>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</si>
  <si>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</si>
  <si>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</si>
  <si>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</si>
  <si>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</si>
  <si>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</si>
  <si>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</si>
  <si>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</si>
  <si>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</si>
  <si>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</si>
  <si>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</si>
  <si>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</si>
  <si>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</si>
  <si>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</si>
  <si>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</si>
  <si>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</si>
  <si>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</si>
  <si>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</si>
  <si>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</si>
  <si>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</si>
  <si>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</si>
  <si>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</si>
  <si>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</si>
  <si>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</si>
  <si>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</si>
  <si>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</si>
  <si>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</si>
  <si>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</si>
  <si>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</si>
  <si>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</si>
  <si>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</si>
  <si>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</si>
  <si>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</si>
  <si>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</si>
  <si>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</si>
  <si>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</si>
  <si>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</si>
  <si>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</si>
  <si>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</si>
  <si>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</si>
  <si>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</si>
  <si>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</si>
  <si>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</si>
  <si>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</si>
  <si>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</si>
  <si>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</si>
  <si>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</si>
  <si>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</si>
  <si>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</si>
  <si>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</si>
  <si>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</si>
  <si>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</si>
  <si>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</si>
  <si>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</si>
  <si>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</si>
  <si>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</si>
  <si>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</si>
  <si>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</si>
  <si>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</si>
  <si>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</si>
  <si>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</si>
  <si>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</si>
  <si>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</si>
  <si>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</si>
  <si>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</si>
  <si>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</si>
  <si>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</si>
  <si>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</si>
  <si>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</si>
  <si>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</si>
  <si>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</si>
  <si>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</si>
  <si>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</si>
  <si>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</si>
  <si>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</si>
  <si>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</si>
  <si>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</si>
  <si>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</si>
  <si>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</si>
  <si>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</si>
  <si>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</si>
  <si>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</si>
  <si>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</si>
  <si>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</si>
  <si>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</si>
  <si>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</si>
  <si>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</si>
  <si>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</si>
  <si>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</si>
  <si>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</si>
  <si>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</si>
  <si>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</si>
  <si>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</si>
  <si>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</si>
  <si>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</si>
  <si>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</si>
  <si>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</si>
  <si>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</si>
  <si>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</si>
  <si>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</si>
  <si>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</si>
  <si>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</si>
  <si>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</si>
  <si>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</si>
  <si>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</si>
  <si>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</si>
  <si>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</si>
  <si>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</si>
  <si>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</si>
  <si>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</si>
  <si>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</si>
  <si>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</si>
  <si>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</si>
  <si>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</si>
  <si>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</si>
  <si>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</si>
  <si>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</si>
  <si>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</si>
  <si>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</si>
  <si>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</si>
  <si>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</si>
  <si>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</si>
  <si>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</si>
  <si>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</si>
  <si>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</si>
  <si>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</si>
  <si>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</si>
  <si>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</si>
  <si>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</si>
  <si>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</si>
  <si>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</si>
  <si>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</si>
  <si>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</si>
  <si>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</si>
  <si>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</si>
  <si>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</si>
  <si>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</si>
  <si>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</si>
  <si>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</si>
  <si>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</si>
  <si>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</si>
  <si>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</si>
  <si>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</si>
  <si>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</si>
  <si>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</si>
  <si>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</si>
  <si>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</si>
  <si>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</si>
  <si>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</si>
  <si>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</si>
  <si>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</si>
  <si>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</si>
  <si>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</si>
  <si>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</si>
  <si>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</si>
  <si>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</si>
  <si>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</si>
  <si>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</si>
  <si>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</si>
  <si>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</si>
  <si>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</si>
  <si>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</si>
  <si>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</si>
  <si>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</si>
  <si>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</si>
  <si>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</si>
  <si>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</si>
  <si>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</si>
  <si>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</si>
  <si>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</si>
  <si>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</si>
  <si>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</si>
  <si>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</si>
  <si>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</si>
  <si>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</si>
  <si>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</si>
  <si>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</si>
  <si>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</si>
  <si>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</si>
  <si>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</si>
  <si>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</si>
  <si>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</si>
  <si>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</si>
  <si>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</si>
  <si>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</si>
  <si>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</si>
  <si>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</si>
  <si>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</si>
  <si>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</si>
  <si>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</si>
  <si>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</si>
  <si>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</si>
  <si>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</si>
  <si>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</si>
  <si>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</si>
  <si>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</si>
  <si>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</si>
  <si>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</si>
  <si>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</si>
  <si>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</si>
  <si>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</si>
  <si>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</si>
  <si>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</si>
  <si>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</si>
  <si>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</si>
  <si>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</si>
  <si>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</si>
  <si>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</si>
  <si>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</si>
  <si>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</si>
  <si>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</si>
  <si>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</si>
  <si>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</si>
  <si>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</si>
  <si>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</si>
  <si>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</si>
  <si>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</si>
  <si>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</si>
  <si>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</si>
  <si>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</si>
  <si>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</si>
  <si>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</si>
  <si>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</si>
  <si>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</si>
  <si>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</si>
  <si>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</si>
  <si>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</si>
  <si>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</si>
  <si>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</si>
  <si>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</si>
  <si>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</si>
  <si>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</si>
  <si>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</si>
  <si>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</si>
  <si>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</si>
  <si>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</si>
  <si>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</si>
  <si>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</si>
  <si>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</si>
  <si>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</si>
  <si>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</si>
  <si>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</si>
  <si>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</si>
  <si>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</si>
  <si>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</si>
  <si>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</si>
  <si>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</si>
  <si>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</si>
  <si>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</si>
  <si>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</si>
  <si>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</si>
  <si>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</si>
  <si>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</si>
  <si>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</si>
  <si>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</si>
  <si>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</si>
  <si>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</si>
  <si>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</si>
  <si>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</si>
  <si>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</si>
  <si>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</si>
  <si>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</si>
  <si>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</si>
  <si>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</si>
  <si>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</si>
  <si>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</si>
  <si>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</si>
  <si>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</si>
  <si>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</si>
  <si>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</si>
  <si>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</si>
  <si>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</si>
  <si>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</si>
  <si>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</si>
  <si>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</si>
  <si>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</si>
  <si>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</si>
  <si>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</si>
  <si>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</si>
  <si>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</si>
  <si>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</si>
  <si>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</si>
  <si>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</si>
  <si>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</si>
  <si>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</si>
  <si>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</si>
  <si>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</si>
  <si>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</si>
  <si>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</si>
  <si>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</si>
  <si>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</si>
  <si>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</si>
  <si>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</si>
  <si>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</si>
  <si>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</si>
  <si>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</si>
  <si>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</si>
  <si>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</si>
  <si>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</si>
  <si>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</si>
  <si>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</si>
  <si>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</si>
  <si>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</si>
  <si>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</si>
  <si>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</si>
  <si>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</si>
  <si>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</si>
  <si>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</si>
  <si>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</si>
  <si>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</si>
  <si>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</si>
  <si>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</si>
  <si>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</si>
  <si>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</si>
  <si>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</si>
  <si>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</si>
  <si>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</si>
  <si>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</si>
  <si>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</si>
  <si>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</si>
  <si>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</si>
  <si>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</si>
  <si>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</si>
  <si>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</si>
  <si>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</si>
  <si>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</si>
  <si>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</si>
  <si>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</si>
  <si>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</si>
  <si>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</si>
  <si>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</si>
  <si>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</si>
  <si>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</si>
  <si>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</si>
  <si>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</si>
  <si>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</si>
  <si>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</si>
  <si>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</si>
  <si>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</si>
  <si>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</si>
  <si>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</si>
  <si>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</si>
  <si>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</si>
  <si>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</si>
  <si>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</si>
  <si>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</si>
  <si>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</si>
  <si>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</si>
  <si>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</si>
  <si>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</si>
  <si>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</si>
  <si>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</si>
  <si>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</si>
  <si>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</si>
  <si>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</si>
  <si>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</si>
  <si>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</si>
  <si>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</si>
  <si>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</si>
  <si>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</si>
  <si>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</si>
  <si>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</si>
  <si>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</si>
  <si>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</si>
  <si>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</si>
  <si>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</si>
  <si>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</si>
  <si>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</si>
  <si>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</si>
  <si>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</si>
  <si>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</si>
  <si>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</si>
  <si>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</si>
  <si>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</si>
  <si>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</si>
  <si>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</si>
  <si>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</si>
  <si>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</si>
  <si>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</si>
  <si>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</si>
  <si>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</si>
  <si>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</si>
  <si>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</si>
  <si>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</si>
  <si>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</si>
  <si>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</si>
  <si>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</si>
  <si>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</si>
  <si>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</si>
  <si>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</si>
  <si>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</si>
  <si>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</si>
  <si>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</si>
  <si>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</si>
  <si>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</si>
  <si>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</si>
  <si>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</si>
  <si>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</si>
  <si>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</si>
  <si>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</si>
  <si>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</si>
  <si>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</si>
  <si>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</si>
  <si>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</si>
  <si>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</si>
  <si>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</si>
  <si>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</si>
  <si>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</si>
  <si>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</si>
  <si>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</si>
  <si>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</si>
  <si>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</si>
  <si>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</si>
  <si>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</si>
  <si>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</si>
  <si>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</si>
  <si>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</si>
  <si>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</si>
  <si>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</si>
  <si>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</si>
  <si>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</si>
  <si>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</si>
  <si>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</si>
  <si>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</si>
  <si>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</si>
  <si>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</si>
  <si>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</si>
  <si>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</si>
  <si>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</si>
  <si>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</si>
  <si>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</si>
  <si>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</si>
  <si>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</si>
  <si>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</si>
  <si>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</si>
  <si>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</si>
  <si>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</si>
  <si>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</si>
  <si>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</si>
  <si>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</si>
  <si>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</si>
  <si>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</si>
  <si>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</si>
  <si>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</si>
  <si>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</si>
  <si>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</si>
  <si>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</si>
  <si>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</si>
  <si>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</si>
  <si>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</si>
  <si>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</si>
  <si>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</si>
  <si>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</si>
  <si>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</si>
  <si>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</si>
  <si>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</si>
  <si>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</si>
  <si>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</si>
  <si>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</si>
  <si>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</si>
  <si>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</si>
  <si>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</si>
  <si>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</si>
  <si>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</si>
  <si>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</si>
  <si>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</si>
  <si>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</si>
  <si>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</si>
  <si>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</si>
  <si>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</si>
  <si>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</si>
  <si>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</si>
  <si>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</si>
  <si>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</si>
  <si>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</si>
  <si>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</si>
  <si>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</si>
  <si>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</si>
  <si>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</si>
  <si>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</si>
  <si>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</si>
  <si>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</si>
  <si>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</si>
  <si>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</si>
  <si>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</si>
  <si>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</si>
  <si>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</si>
  <si>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</si>
  <si>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</si>
  <si>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</si>
  <si>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</si>
  <si>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</si>
  <si>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</si>
  <si>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</si>
  <si>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</si>
  <si>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</si>
  <si>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</si>
  <si>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</si>
  <si>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</si>
  <si>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</si>
  <si>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</si>
  <si>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</si>
  <si>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</si>
  <si>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</si>
  <si>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</si>
  <si>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</si>
  <si>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</si>
  <si>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</si>
  <si>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</si>
  <si>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</si>
  <si>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</si>
  <si>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</si>
  <si>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</si>
  <si>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</si>
  <si>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</si>
  <si>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</si>
  <si>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</si>
  <si>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</si>
  <si>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</si>
  <si>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</si>
  <si>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</si>
  <si>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</si>
  <si>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</si>
  <si>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</si>
  <si>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</si>
  <si>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</si>
  <si>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</si>
  <si>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</si>
  <si>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</si>
  <si>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</si>
  <si>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</si>
  <si>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</si>
  <si>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</si>
  <si>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</si>
  <si>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</si>
  <si>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</si>
  <si>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</si>
  <si>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</si>
  <si>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</si>
  <si>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</si>
  <si>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</si>
  <si>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</si>
  <si>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</si>
  <si>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</si>
  <si>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</si>
  <si>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</si>
  <si>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</si>
  <si>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</si>
  <si>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</si>
  <si>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</si>
  <si>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</si>
  <si>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</si>
  <si>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</si>
  <si>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</si>
  <si>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</si>
  <si>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</si>
  <si>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</si>
  <si>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</si>
  <si>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</si>
  <si>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</si>
  <si>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</si>
  <si>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</si>
  <si>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</si>
  <si>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</si>
  <si>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</si>
  <si>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</si>
  <si>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</si>
  <si>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</si>
  <si>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</si>
  <si>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</si>
  <si>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</si>
  <si>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</si>
  <si>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</si>
  <si>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</si>
  <si>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</si>
  <si>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</si>
  <si>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</si>
  <si>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</si>
  <si>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</si>
  <si>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</si>
  <si>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</si>
  <si>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</si>
  <si>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</si>
  <si>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</si>
  <si>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</si>
  <si>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</si>
  <si>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</si>
  <si>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</si>
  <si>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</si>
  <si>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</si>
  <si>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</si>
  <si>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</si>
  <si>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</si>
  <si>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</si>
  <si>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</si>
  <si>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</si>
  <si>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</si>
  <si>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</si>
  <si>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</si>
  <si>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</si>
  <si>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</si>
  <si>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</si>
  <si>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</si>
  <si>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</si>
  <si>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</si>
  <si>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</si>
  <si>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</si>
  <si>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</si>
  <si>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</si>
  <si>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</si>
  <si>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</si>
  <si>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</si>
  <si>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</si>
  <si>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</si>
  <si>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</si>
  <si>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</si>
  <si>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</si>
  <si>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</si>
  <si>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</si>
  <si>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</si>
  <si>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</si>
  <si>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</si>
  <si>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</si>
  <si>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</si>
  <si>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</si>
  <si>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</si>
  <si>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</si>
  <si>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</si>
  <si>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</si>
  <si>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</si>
  <si>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</si>
  <si>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</si>
  <si>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</si>
  <si>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</si>
  <si>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</si>
  <si>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</si>
  <si>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</si>
  <si>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</si>
  <si>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</si>
  <si>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</si>
  <si>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</si>
  <si>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</si>
  <si>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</si>
  <si>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</si>
  <si>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</si>
  <si>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</si>
  <si>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</si>
  <si>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</si>
  <si>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</si>
  <si>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</si>
  <si>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</si>
  <si>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</si>
  <si>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</si>
  <si>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</si>
  <si>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</si>
  <si>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</si>
  <si>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</si>
  <si>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</si>
  <si>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</si>
  <si>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</si>
  <si>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</si>
  <si>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</si>
  <si>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</si>
  <si>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</si>
  <si>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</si>
  <si>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</si>
  <si>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</si>
  <si>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</si>
  <si>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</si>
  <si>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</si>
  <si>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</si>
  <si>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</si>
  <si>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</si>
  <si>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</si>
  <si>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</si>
  <si>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</si>
  <si>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</si>
  <si>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</si>
  <si>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</si>
  <si>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</si>
  <si>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</si>
  <si>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</si>
  <si>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</si>
  <si>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</si>
  <si>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</si>
  <si>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</si>
  <si>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</si>
  <si>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</si>
  <si>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</si>
  <si>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</si>
  <si>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</si>
  <si>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</si>
  <si>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</si>
  <si>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</si>
  <si>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</si>
  <si>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</si>
  <si>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</si>
  <si>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</si>
  <si>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</si>
  <si>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</si>
  <si>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</si>
  <si>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</si>
  <si>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</si>
  <si>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</si>
  <si>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</si>
  <si>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</si>
  <si>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</si>
  <si>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</si>
  <si>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</si>
  <si>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</si>
  <si>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</si>
  <si>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</si>
  <si>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</si>
  <si>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</si>
  <si>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</si>
  <si>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</si>
  <si>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</si>
  <si>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</si>
  <si>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</si>
  <si>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</si>
  <si>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</si>
  <si>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</si>
  <si>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</si>
  <si>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</si>
  <si>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</si>
  <si>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</si>
  <si>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</si>
  <si>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</si>
  <si>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</si>
  <si>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</si>
  <si>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</si>
  <si>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</si>
  <si>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</si>
  <si>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</si>
  <si>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</si>
  <si>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</si>
  <si>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</si>
  <si>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</si>
  <si>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</si>
  <si>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</si>
  <si>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</si>
  <si>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</si>
  <si>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</si>
  <si>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</si>
  <si>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</si>
  <si>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</si>
  <si>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</si>
  <si>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</si>
  <si>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</si>
  <si>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</si>
  <si>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</si>
  <si>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</si>
  <si>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</si>
  <si>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</si>
  <si>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</si>
  <si>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</si>
  <si>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</si>
  <si>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</si>
  <si>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</si>
  <si>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</si>
  <si>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</si>
  <si>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</si>
  <si>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</si>
  <si>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</si>
  <si>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</si>
  <si>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</si>
  <si>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</si>
  <si>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</si>
  <si>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</si>
  <si>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</si>
  <si>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</si>
  <si>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</si>
  <si>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</si>
  <si>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</si>
  <si>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</si>
  <si>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</si>
  <si>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</si>
  <si>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</si>
  <si>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</si>
  <si>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</si>
  <si>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</si>
  <si>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</si>
  <si>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</si>
  <si>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</si>
  <si>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</si>
  <si>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</si>
  <si>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</si>
  <si>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</si>
  <si>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</si>
  <si>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</si>
  <si>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</si>
  <si>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</si>
  <si>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</si>
  <si>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</si>
  <si>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</si>
  <si>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</si>
  <si>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</si>
  <si>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</si>
  <si>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</si>
  <si>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</si>
  <si>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</si>
  <si>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</si>
  <si>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</si>
  <si>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</si>
  <si>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</si>
  <si>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</si>
  <si>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</si>
  <si>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</si>
  <si>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</si>
  <si>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</si>
  <si>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</si>
  <si>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</si>
  <si>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</si>
  <si>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</si>
  <si>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</si>
  <si>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</si>
  <si>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</si>
  <si>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</si>
  <si>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</si>
  <si>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</si>
  <si>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</si>
  <si>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</si>
  <si>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</si>
  <si>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</si>
  <si>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</si>
  <si>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</si>
  <si>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</si>
  <si>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</si>
  <si>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</si>
  <si>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</si>
  <si>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</si>
  <si>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</si>
  <si>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</si>
  <si>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</si>
  <si>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</si>
  <si>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</si>
  <si>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</si>
  <si>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</si>
  <si>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</si>
  <si>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</si>
  <si>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</si>
  <si>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</si>
  <si>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</si>
  <si>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</si>
  <si>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</si>
  <si>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</si>
  <si>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</si>
  <si>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</si>
  <si>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</si>
  <si>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</si>
  <si>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</si>
  <si>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</si>
  <si>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</si>
  <si>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</si>
  <si>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</si>
  <si>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</si>
  <si>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</si>
  <si>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</si>
  <si>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</si>
  <si>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</si>
  <si>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</si>
  <si>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</si>
  <si>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</si>
  <si>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</si>
  <si>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</si>
  <si>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</si>
  <si>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</si>
  <si>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</si>
  <si>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</si>
  <si>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</si>
  <si>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</si>
  <si>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</si>
  <si>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</si>
  <si>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</si>
  <si>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</si>
  <si>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</si>
  <si>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</si>
  <si>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</si>
  <si>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</si>
  <si>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</si>
  <si>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</si>
  <si>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</si>
  <si>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</si>
  <si>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</si>
  <si>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</si>
  <si>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</si>
  <si>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</si>
  <si>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</si>
  <si>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</si>
  <si>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</si>
  <si>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</si>
  <si>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</si>
  <si>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</si>
  <si>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</si>
  <si>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</si>
  <si>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</si>
  <si>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</si>
  <si>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</si>
  <si>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</si>
  <si>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</si>
  <si>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</si>
  <si>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</si>
  <si>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</si>
  <si>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</si>
  <si>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</si>
  <si>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</si>
  <si>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</si>
  <si>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</si>
  <si>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</si>
  <si>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</si>
  <si>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</si>
  <si>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</si>
  <si>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</si>
  <si>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</si>
  <si>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</si>
  <si>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</si>
  <si>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</si>
  <si>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</si>
  <si>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</si>
  <si>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</si>
  <si>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</si>
  <si>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</si>
  <si>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</si>
  <si>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</si>
  <si>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</si>
  <si>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</si>
  <si>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</si>
  <si>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</si>
  <si>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</si>
  <si>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</si>
  <si>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</si>
  <si>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</si>
  <si>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</si>
  <si>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</si>
  <si>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</si>
  <si>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</si>
  <si>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</si>
  <si>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</si>
  <si>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</si>
  <si>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</si>
  <si>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</si>
  <si>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</si>
  <si>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</si>
  <si>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</si>
  <si>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</si>
  <si>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</si>
  <si>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</si>
  <si>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</si>
  <si>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</si>
  <si>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</si>
  <si>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</si>
  <si>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</si>
  <si>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</si>
  <si>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</si>
  <si>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</si>
  <si>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</si>
  <si>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</si>
  <si>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</si>
  <si>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</si>
  <si>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</si>
  <si>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</si>
  <si>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</si>
  <si>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</si>
  <si>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</si>
  <si>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</si>
  <si>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</si>
  <si>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</si>
  <si>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</si>
  <si>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</si>
  <si>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</si>
  <si>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</si>
  <si>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</si>
  <si>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</si>
  <si>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</si>
  <si>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</si>
  <si>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</si>
  <si>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</si>
  <si>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</si>
  <si>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</si>
  <si>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</si>
  <si>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</si>
  <si>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</si>
  <si>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</si>
  <si>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</si>
  <si>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</si>
  <si>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</si>
  <si>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</si>
  <si>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</si>
  <si>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</si>
  <si>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</si>
  <si>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</si>
  <si>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</si>
  <si>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</si>
  <si>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</si>
  <si>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</si>
  <si>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</si>
  <si>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</si>
  <si>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</si>
  <si>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</si>
  <si>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</si>
  <si>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</si>
  <si>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</si>
  <si>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</si>
  <si>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</si>
  <si>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</si>
  <si>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</si>
  <si>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</si>
  <si>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</si>
  <si>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</si>
  <si>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</si>
  <si>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</si>
  <si>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</si>
  <si>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</si>
  <si>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</si>
  <si>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</si>
  <si>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</si>
  <si>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</si>
  <si>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</si>
  <si>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</si>
  <si>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</si>
  <si>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</si>
  <si>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</si>
  <si>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</si>
  <si>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</si>
  <si>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</si>
  <si>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</si>
  <si>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</si>
  <si>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</si>
  <si>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</si>
  <si>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</si>
  <si>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</si>
  <si>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</si>
  <si>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</si>
  <si>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</si>
  <si>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</si>
  <si>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</si>
  <si>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</si>
  <si>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</si>
  <si>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</si>
  <si>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</si>
  <si>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</si>
  <si>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</si>
  <si>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</si>
  <si>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</si>
  <si>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</si>
  <si>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</si>
  <si>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</si>
  <si>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</si>
  <si>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</si>
  <si>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</si>
  <si>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</si>
  <si>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</si>
  <si>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</si>
  <si>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</si>
  <si>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</si>
  <si>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</si>
  <si>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</si>
  <si>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</si>
  <si>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</si>
  <si>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</si>
  <si>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</si>
  <si>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</si>
  <si>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</si>
  <si>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</si>
  <si>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</si>
  <si>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</si>
  <si>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</si>
  <si>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</si>
  <si>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</si>
  <si>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</si>
  <si>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</si>
  <si>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</si>
  <si>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</si>
  <si>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</si>
  <si>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</si>
  <si>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</si>
  <si>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</si>
  <si>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</si>
  <si>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</si>
  <si>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</si>
  <si>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</si>
  <si>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</si>
  <si>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</si>
  <si>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</si>
  <si>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</si>
  <si>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</si>
  <si>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</si>
  <si>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</si>
  <si>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</si>
  <si>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</si>
  <si>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</si>
  <si>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</si>
  <si>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</si>
  <si>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</si>
  <si>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</si>
  <si>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</si>
  <si>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</si>
  <si>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</si>
  <si>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</si>
  <si>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</si>
  <si>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</si>
  <si>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</si>
  <si>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</si>
  <si>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</si>
  <si>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</si>
  <si>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</si>
  <si>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</si>
  <si>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</si>
  <si>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</si>
  <si>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</si>
  <si>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</si>
  <si>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</si>
  <si>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</si>
  <si>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</si>
  <si>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</si>
  <si>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</si>
  <si>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</si>
  <si>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</si>
  <si>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</si>
  <si>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</si>
  <si>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</si>
  <si>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</si>
  <si>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</si>
  <si>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</si>
  <si>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</si>
  <si>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</si>
  <si>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</si>
  <si>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</si>
  <si>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</si>
  <si>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</si>
  <si>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</si>
  <si>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</si>
  <si>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</si>
  <si>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</si>
  <si>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</si>
  <si>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</si>
  <si>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</si>
  <si>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</si>
  <si>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</si>
  <si>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</si>
  <si>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</si>
  <si>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</si>
  <si>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</si>
  <si>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</si>
  <si>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</si>
  <si>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</si>
  <si>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</si>
  <si>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</si>
  <si>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</si>
  <si>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</si>
  <si>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</si>
  <si>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</si>
  <si>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</si>
  <si>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</si>
  <si>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</si>
  <si>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</si>
  <si>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</si>
  <si>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</si>
  <si>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</si>
  <si>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</si>
  <si>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</si>
  <si>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</si>
  <si>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</si>
  <si>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</si>
  <si>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</si>
  <si>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</si>
  <si>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</si>
  <si>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</si>
  <si>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</si>
  <si>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</si>
  <si>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</si>
  <si>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</si>
  <si>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</si>
  <si>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</si>
  <si>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</si>
  <si>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</si>
  <si>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</si>
  <si>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</si>
  <si>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</si>
  <si>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</si>
  <si>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</si>
  <si>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</si>
  <si>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</si>
  <si>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</si>
  <si>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</si>
  <si>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</si>
  <si>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</si>
  <si>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</si>
  <si>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</si>
  <si>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</si>
  <si>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</si>
  <si>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</si>
  <si>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</si>
  <si>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</si>
  <si>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</si>
  <si>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</si>
  <si>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</si>
  <si>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</si>
  <si>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</si>
  <si>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</si>
  <si>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</si>
  <si>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</si>
  <si>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</si>
  <si>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</si>
  <si>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</si>
  <si>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</si>
  <si>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</si>
  <si>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</si>
  <si>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</si>
  <si>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</si>
  <si>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</si>
  <si>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</si>
  <si>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</si>
  <si>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</si>
  <si>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</si>
  <si>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</si>
  <si>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</si>
  <si>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</si>
  <si>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</si>
  <si>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</si>
  <si>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</si>
  <si>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</si>
  <si>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</si>
  <si>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</si>
  <si>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</si>
  <si>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</si>
  <si>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</si>
  <si>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</si>
  <si>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</si>
  <si>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</si>
  <si>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</si>
  <si>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</si>
  <si>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</si>
  <si>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</si>
  <si>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</si>
  <si>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</si>
  <si>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</si>
  <si>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</si>
  <si>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</si>
  <si>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</si>
  <si>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</si>
  <si>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</si>
  <si>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</si>
  <si>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</si>
  <si>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</si>
  <si>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</si>
  <si>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</si>
  <si>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</si>
  <si>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</si>
  <si>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</si>
  <si>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</si>
  <si>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</si>
  <si>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</si>
  <si>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</si>
  <si>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</si>
  <si>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</si>
  <si>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</si>
  <si>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</si>
  <si>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</si>
  <si>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</si>
  <si>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</si>
  <si>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</si>
  <si>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</si>
  <si>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</si>
  <si>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</si>
  <si>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</si>
  <si>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</si>
  <si>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</si>
  <si>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</si>
  <si>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</si>
  <si>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</si>
  <si>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</si>
  <si>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</si>
  <si>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</si>
  <si>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</si>
  <si>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</si>
  <si>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</si>
  <si>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</si>
  <si>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</si>
  <si>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</si>
  <si>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</si>
  <si>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</si>
  <si>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</si>
  <si>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</si>
  <si>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</si>
  <si>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</si>
  <si>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</si>
  <si>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</si>
  <si>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</si>
  <si>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</si>
  <si>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</si>
  <si>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</si>
  <si>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</si>
  <si>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</si>
  <si>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</si>
  <si>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</si>
  <si>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</si>
  <si>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</si>
  <si>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</si>
  <si>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</si>
  <si>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</si>
  <si>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</si>
  <si>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</si>
  <si>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</si>
  <si>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</si>
  <si>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</si>
  <si>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</si>
  <si>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</si>
  <si>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</si>
  <si>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</si>
  <si>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</si>
  <si>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</si>
  <si>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</si>
  <si>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</si>
  <si>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</si>
  <si>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</si>
  <si>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</si>
  <si>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</si>
  <si>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</si>
  <si>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</si>
  <si>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</si>
  <si>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</si>
  <si>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</si>
  <si>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</si>
  <si>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</si>
  <si>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</si>
  <si>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</si>
  <si>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</si>
  <si>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</si>
  <si>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</si>
  <si>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</si>
  <si>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</si>
  <si>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</si>
  <si>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</si>
  <si>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</si>
  <si>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</si>
  <si>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</si>
  <si>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</si>
  <si>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</si>
  <si>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</si>
  <si>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</si>
  <si>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</si>
  <si>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</si>
  <si>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</si>
  <si>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</si>
  <si>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</si>
  <si>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</si>
  <si>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</si>
  <si>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</si>
  <si>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</si>
  <si>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</si>
  <si>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</si>
  <si>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</si>
  <si>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</si>
  <si>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</si>
  <si>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</si>
  <si>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</si>
  <si>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</si>
  <si>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</si>
  <si>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</si>
  <si>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</si>
  <si>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</si>
  <si>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</si>
  <si>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</si>
  <si>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</si>
  <si>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</si>
  <si>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</si>
  <si>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</si>
  <si>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</si>
  <si>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</si>
  <si>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</si>
  <si>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</si>
  <si>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</si>
  <si>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</si>
  <si>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</si>
  <si>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</si>
  <si>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</si>
  <si>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</si>
  <si>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</si>
  <si>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</si>
  <si>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</si>
  <si>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</si>
  <si>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</si>
  <si>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</si>
  <si>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</si>
  <si>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</si>
  <si>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</si>
  <si>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</si>
  <si>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</si>
  <si>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</si>
  <si>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</si>
  <si>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</si>
  <si>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</si>
  <si>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</si>
  <si>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</si>
  <si>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</si>
  <si>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</si>
  <si>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</si>
  <si>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</si>
  <si>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</si>
  <si>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</si>
  <si>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</si>
  <si>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</si>
  <si>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</si>
  <si>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</si>
  <si>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</si>
  <si>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</si>
  <si>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</si>
  <si>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</si>
  <si>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</si>
  <si>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</si>
  <si>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</si>
  <si>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</si>
  <si>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</si>
  <si>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</si>
  <si>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</si>
  <si>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</si>
  <si>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</si>
  <si>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</si>
  <si>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</si>
  <si>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</si>
  <si>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</si>
  <si>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</si>
  <si>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</si>
  <si>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</si>
  <si>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</si>
  <si>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</si>
  <si>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</si>
  <si>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</si>
  <si>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</si>
  <si>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</si>
  <si>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</si>
  <si>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</si>
  <si>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</si>
  <si>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</si>
  <si>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</si>
  <si>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</si>
  <si>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</si>
  <si>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</si>
  <si>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</si>
  <si>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</si>
  <si>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</si>
  <si>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</si>
  <si>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</si>
  <si>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</si>
  <si>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</si>
  <si>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</si>
  <si>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</si>
  <si>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</si>
  <si>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</si>
  <si>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</si>
  <si>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</si>
  <si>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</si>
  <si>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</si>
  <si>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</si>
  <si>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</si>
  <si>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</si>
  <si>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</si>
  <si>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</si>
  <si>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</si>
  <si>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</si>
  <si>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</si>
  <si>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</si>
  <si>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</si>
  <si>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</si>
  <si>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</si>
  <si>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</si>
  <si>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</si>
  <si>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</si>
  <si>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</si>
  <si>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</si>
  <si>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</si>
  <si>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</si>
  <si>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</si>
  <si>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</si>
  <si>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</si>
  <si>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</si>
  <si>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</si>
  <si>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</si>
  <si>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</si>
  <si>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</si>
  <si>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</si>
  <si>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</si>
  <si>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</si>
  <si>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</si>
  <si>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</si>
  <si>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</si>
  <si>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</si>
  <si>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</si>
  <si>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</si>
  <si>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</si>
  <si>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</si>
  <si>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</si>
  <si>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</si>
  <si>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</si>
  <si>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</si>
  <si>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</si>
  <si>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</si>
  <si>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</si>
  <si>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</si>
  <si>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</si>
  <si>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</si>
  <si>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</si>
  <si>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</si>
  <si>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</si>
  <si>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</si>
  <si>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</si>
  <si>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</si>
  <si>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</si>
  <si>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</si>
  <si>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</si>
  <si>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</si>
  <si>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</si>
  <si>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</si>
  <si>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</si>
  <si>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</si>
  <si>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</si>
  <si>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</si>
  <si>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</si>
  <si>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</si>
  <si>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</si>
  <si>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</si>
  <si>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</si>
  <si>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</si>
  <si>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</si>
  <si>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</si>
  <si>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</si>
  <si>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</si>
  <si>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</si>
  <si>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</si>
  <si>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</si>
  <si>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</si>
  <si>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</si>
  <si>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</si>
  <si>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</si>
  <si>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</si>
  <si>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</si>
  <si>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</si>
  <si>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</si>
  <si>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</si>
  <si>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</si>
  <si>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</si>
  <si>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</si>
  <si>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</si>
  <si>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</si>
  <si>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</si>
  <si>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</si>
  <si>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</si>
  <si>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</si>
  <si>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</si>
  <si>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</si>
  <si>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</si>
  <si>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</si>
  <si>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</si>
  <si>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</si>
  <si>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</si>
  <si>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</si>
  <si>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</si>
  <si>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</si>
  <si>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</si>
  <si>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</si>
  <si>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</si>
  <si>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</si>
  <si>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</si>
  <si>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</si>
  <si>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</si>
  <si>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</si>
  <si>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</si>
  <si>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</si>
  <si>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</si>
  <si>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</si>
  <si>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</si>
  <si>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</si>
  <si>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</si>
  <si>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</si>
  <si>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</si>
  <si>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</si>
  <si>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</si>
  <si>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</si>
  <si>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</si>
  <si>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</si>
  <si>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</si>
  <si>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</si>
  <si>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</si>
  <si>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</si>
  <si>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</si>
  <si>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</si>
  <si>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</si>
  <si>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</si>
  <si>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</si>
  <si>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</si>
  <si>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</si>
  <si>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</si>
  <si>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</si>
  <si>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</si>
  <si>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</si>
  <si>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</si>
  <si>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</si>
  <si>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</si>
  <si>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</si>
  <si>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</si>
  <si>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</si>
  <si>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</si>
  <si>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</si>
  <si>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</si>
  <si>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</si>
  <si>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</si>
  <si>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</si>
  <si>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</si>
  <si>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</si>
  <si>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</si>
  <si>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</si>
  <si>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</si>
  <si>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</si>
  <si>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</si>
  <si>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</si>
  <si>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</si>
  <si>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</si>
  <si>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</si>
  <si>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</si>
  <si>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</si>
  <si>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</si>
  <si>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</si>
  <si>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</si>
  <si>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</si>
  <si>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</si>
  <si>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</si>
  <si>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</si>
  <si>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</si>
  <si>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</si>
  <si>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</si>
  <si>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</si>
  <si>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</si>
  <si>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</si>
  <si>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</si>
  <si>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</si>
  <si>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</si>
  <si>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</si>
  <si>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</si>
  <si>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</si>
  <si>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</si>
  <si>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</si>
  <si>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</si>
  <si>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</si>
  <si>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</si>
  <si>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</si>
  <si>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</si>
  <si>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</si>
  <si>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</si>
  <si>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</si>
  <si>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</si>
  <si>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</si>
  <si>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</si>
  <si>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</si>
  <si>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</si>
  <si>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</si>
  <si>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</si>
  <si>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</si>
  <si>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</si>
  <si>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</si>
  <si>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</si>
  <si>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</si>
  <si>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</si>
  <si>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</si>
  <si>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</si>
  <si>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</si>
  <si>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</si>
  <si>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</si>
  <si>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</si>
  <si>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</si>
  <si>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</si>
  <si>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</si>
  <si>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</si>
  <si>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</si>
  <si>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</si>
  <si>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</si>
  <si>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</si>
  <si>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</si>
  <si>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</si>
  <si>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</si>
  <si>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</si>
  <si>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</si>
  <si>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</si>
  <si>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</si>
  <si>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</si>
  <si>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</si>
  <si>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</si>
  <si>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</si>
  <si>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</si>
  <si>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</si>
  <si>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</si>
  <si>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</si>
  <si>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</si>
  <si>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</si>
  <si>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</si>
  <si>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</si>
  <si>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</si>
  <si>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</si>
  <si>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</si>
  <si>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</si>
  <si>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</si>
  <si>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</si>
  <si>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</si>
  <si>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</si>
  <si>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</si>
  <si>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</si>
  <si>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</si>
  <si>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</si>
  <si>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</si>
  <si>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</si>
  <si>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</si>
  <si>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</si>
  <si>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</si>
  <si>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</si>
  <si>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</si>
  <si>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</si>
  <si>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</si>
  <si>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</si>
  <si>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</si>
  <si>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</si>
  <si>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</si>
  <si>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</si>
  <si>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</si>
  <si>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</si>
  <si>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</si>
  <si>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</si>
  <si>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</si>
  <si>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</si>
  <si>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</si>
  <si>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</si>
  <si>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</si>
  <si>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</si>
  <si>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</si>
  <si>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</si>
  <si>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</si>
  <si>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</si>
  <si>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</si>
  <si>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</si>
  <si>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</si>
  <si>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</si>
  <si>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</si>
  <si>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</si>
  <si>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</si>
  <si>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</si>
  <si>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</si>
  <si>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</si>
  <si>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</si>
  <si>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</si>
  <si>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</si>
  <si>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</si>
  <si>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</si>
  <si>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</si>
  <si>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</si>
  <si>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</si>
  <si>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</si>
  <si>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</si>
  <si>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</si>
  <si>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</si>
  <si>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</si>
  <si>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</si>
  <si>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</si>
  <si>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</si>
  <si>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</si>
  <si>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</si>
  <si>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</si>
  <si>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</si>
  <si>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</si>
  <si>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</si>
  <si>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</si>
  <si>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</si>
  <si>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</si>
  <si>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</si>
  <si>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</si>
  <si>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</si>
  <si>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</si>
  <si>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</si>
  <si>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</si>
  <si>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</si>
  <si>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</si>
  <si>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</si>
  <si>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</si>
  <si>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</si>
  <si>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</si>
  <si>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</si>
  <si>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</si>
  <si>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</si>
  <si>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</si>
  <si>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</si>
  <si>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</si>
  <si>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</si>
  <si>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</si>
  <si>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</si>
  <si>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</si>
  <si>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</si>
  <si>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</si>
  <si>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</si>
  <si>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</si>
  <si>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</si>
  <si>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</si>
  <si>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</si>
  <si>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</si>
  <si>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</si>
  <si>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</si>
  <si>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</si>
  <si>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</si>
  <si>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</si>
  <si>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</si>
  <si>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</si>
  <si>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</si>
  <si>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</si>
  <si>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</si>
  <si>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</si>
  <si>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</si>
  <si>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</si>
  <si>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</si>
  <si>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</si>
  <si>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</si>
  <si>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</si>
  <si>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</si>
  <si>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</si>
  <si>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</si>
  <si>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</si>
  <si>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</si>
  <si>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</si>
  <si>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</si>
  <si>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</si>
  <si>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</si>
  <si>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</si>
  <si>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</si>
  <si>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</si>
  <si>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</si>
  <si>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</si>
  <si>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</si>
  <si>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</si>
  <si>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</si>
  <si>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</si>
  <si>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</si>
  <si>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</si>
  <si>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</si>
  <si>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</si>
  <si>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</si>
  <si>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</si>
  <si>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</si>
  <si>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</si>
  <si>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</si>
  <si>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</si>
  <si>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</si>
  <si>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</si>
  <si>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</si>
  <si>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</si>
  <si>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</si>
  <si>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</si>
  <si>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</si>
  <si>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</si>
  <si>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</si>
  <si>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</si>
  <si>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</si>
  <si>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</si>
  <si>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</si>
  <si>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</si>
  <si>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</si>
  <si>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</si>
  <si>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</si>
  <si>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</si>
  <si>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</si>
  <si>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</si>
  <si>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</si>
  <si>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</si>
  <si>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</si>
  <si>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</si>
  <si>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</si>
  <si>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</si>
  <si>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</si>
  <si>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</si>
  <si>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</si>
  <si>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</si>
  <si>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</si>
  <si>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</si>
  <si>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</si>
  <si>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</si>
  <si>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</si>
  <si>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</si>
  <si>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</si>
  <si>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</si>
  <si>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</si>
  <si>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</si>
  <si>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</si>
  <si>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</si>
  <si>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</si>
  <si>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</si>
  <si>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</si>
  <si>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</si>
  <si>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</si>
  <si>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</si>
  <si>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</si>
  <si>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</si>
  <si>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</si>
  <si>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</si>
  <si>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</si>
  <si>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</si>
  <si>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</si>
  <si>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</si>
  <si>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</si>
  <si>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</si>
  <si>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</si>
  <si>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</si>
  <si>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</si>
  <si>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</si>
  <si>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</si>
  <si>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</si>
  <si>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</si>
  <si>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</si>
  <si>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</si>
  <si>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</si>
  <si>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</si>
  <si>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</si>
  <si>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</si>
  <si>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</si>
  <si>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</si>
  <si>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</si>
  <si>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</si>
  <si>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</si>
  <si>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</si>
  <si>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</si>
  <si>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</si>
  <si>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</si>
  <si>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</si>
  <si>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</si>
  <si>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</si>
  <si>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</si>
  <si>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</si>
  <si>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</si>
  <si>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</si>
  <si>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</si>
  <si>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</si>
  <si>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</si>
  <si>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</si>
  <si>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</si>
  <si>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</si>
  <si>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</si>
  <si>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</si>
  <si>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</si>
  <si>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</si>
  <si>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</si>
  <si>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</si>
  <si>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</si>
  <si>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</si>
  <si>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</si>
  <si>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</si>
  <si>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</si>
  <si>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</si>
  <si>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</si>
  <si>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</si>
  <si>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</si>
  <si>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</si>
  <si>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</si>
  <si>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</si>
  <si>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</si>
  <si>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</si>
  <si>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</si>
  <si>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</si>
  <si>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</si>
  <si>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</si>
  <si>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</si>
  <si>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</si>
  <si>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</si>
  <si>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</si>
  <si>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</si>
  <si>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</si>
  <si>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</si>
  <si>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</si>
  <si>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</si>
  <si>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</si>
  <si>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</si>
  <si>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</si>
  <si>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</si>
  <si>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</si>
  <si>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</si>
  <si>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</si>
  <si>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</si>
  <si>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</si>
  <si>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</si>
  <si>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</si>
  <si>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</si>
  <si>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</si>
  <si>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</si>
  <si>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</si>
  <si>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</si>
  <si>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</si>
  <si>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</si>
  <si>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</si>
  <si>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</si>
  <si>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</si>
  <si>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</si>
  <si>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</si>
  <si>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</si>
  <si>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</si>
  <si>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</si>
  <si>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</si>
  <si>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</si>
  <si>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</si>
  <si>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</si>
  <si>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</si>
  <si>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</si>
  <si>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</si>
  <si>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</si>
  <si>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</si>
  <si>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</si>
  <si>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</si>
  <si>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</si>
  <si>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</si>
  <si>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</si>
  <si>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</si>
  <si>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</si>
  <si>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</si>
  <si>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</si>
  <si>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</si>
  <si>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</si>
  <si>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</si>
  <si>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</si>
  <si>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</si>
  <si>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</si>
  <si>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</si>
  <si>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</si>
  <si>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</si>
  <si>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</si>
  <si>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</si>
  <si>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</si>
  <si>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</si>
  <si>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</si>
  <si>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</si>
  <si>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</si>
  <si>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</si>
  <si>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</si>
  <si>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</si>
  <si>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</si>
  <si>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</si>
  <si>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</si>
  <si>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</si>
  <si>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</si>
  <si>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</si>
  <si>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</si>
  <si>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</si>
  <si>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</si>
  <si>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</si>
  <si>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</si>
  <si>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</si>
  <si>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</si>
  <si>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</si>
  <si>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</si>
  <si>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</si>
  <si>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</si>
  <si>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</si>
  <si>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</si>
  <si>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</si>
  <si>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</si>
  <si>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</si>
  <si>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</si>
  <si>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</si>
  <si>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</si>
  <si>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</si>
  <si>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</si>
  <si>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</si>
  <si>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</si>
  <si>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</si>
  <si>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</si>
  <si>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</si>
  <si>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</si>
  <si>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</si>
  <si>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</si>
  <si>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</si>
  <si>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</si>
  <si>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</si>
  <si>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</si>
  <si>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</si>
  <si>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</si>
  <si>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</si>
  <si>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</si>
  <si>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</si>
  <si>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</si>
  <si>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</si>
  <si>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</si>
  <si>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</si>
  <si>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</si>
  <si>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</si>
  <si>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</si>
  <si>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</si>
  <si>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</si>
  <si>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</si>
  <si>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</si>
  <si>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</si>
  <si>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</si>
  <si>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</si>
  <si>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</si>
  <si>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</si>
  <si>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</si>
  <si>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</si>
  <si>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</si>
  <si>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</si>
  <si>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</si>
  <si>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</si>
  <si>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</si>
  <si>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</si>
  <si>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</si>
  <si>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</si>
  <si>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</si>
  <si>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</si>
  <si>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</si>
  <si>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</si>
  <si>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</si>
  <si>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</si>
  <si>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</si>
  <si>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</si>
  <si>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</si>
  <si>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</si>
  <si>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</si>
  <si>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</si>
  <si>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</si>
  <si>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</si>
  <si>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</si>
  <si>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</si>
  <si>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</si>
  <si>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</si>
  <si>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</si>
  <si>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</si>
  <si>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</si>
  <si>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</si>
  <si>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</si>
  <si>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</si>
  <si>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</si>
  <si>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</si>
  <si>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</si>
  <si>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</si>
  <si>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</si>
  <si>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</si>
  <si>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</si>
  <si>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</si>
  <si>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</si>
  <si>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</si>
  <si>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</si>
  <si>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</si>
  <si>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</si>
  <si>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</si>
  <si>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</si>
  <si>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</si>
  <si>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</si>
  <si>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</si>
  <si>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</si>
  <si>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</si>
  <si>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</si>
  <si>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</si>
  <si>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</si>
  <si>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</si>
  <si>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</si>
  <si>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</si>
  <si>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</si>
  <si>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</si>
  <si>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</si>
  <si>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</si>
  <si>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</si>
  <si>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</si>
  <si>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</si>
  <si>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</si>
  <si>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</si>
  <si>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</si>
  <si>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</si>
  <si>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</si>
  <si>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</si>
  <si>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</si>
  <si>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</si>
  <si>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</si>
  <si>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</si>
  <si>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</si>
  <si>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</si>
  <si>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</si>
  <si>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</si>
  <si>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</si>
  <si>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</si>
  <si>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</si>
  <si>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</si>
  <si>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</si>
  <si>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</si>
  <si>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</si>
  <si>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</si>
  <si>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</si>
  <si>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</si>
  <si>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</si>
  <si>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</si>
  <si>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</si>
  <si>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</si>
  <si>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</si>
  <si>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</si>
  <si>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</si>
  <si>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</si>
  <si>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</si>
  <si>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</si>
  <si>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</si>
  <si>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</si>
  <si>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</si>
  <si>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</si>
  <si>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</si>
  <si>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</si>
  <si>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</si>
  <si>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</si>
  <si>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</si>
  <si>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</si>
  <si>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</si>
  <si>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</si>
  <si>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</si>
  <si>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</si>
  <si>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</si>
  <si>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</si>
  <si>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</si>
  <si>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</si>
  <si>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</si>
  <si>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</si>
  <si>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</si>
  <si>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</si>
  <si>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</si>
  <si>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</si>
  <si>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</si>
  <si>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</si>
  <si>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</si>
  <si>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</si>
  <si>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</si>
  <si>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</si>
  <si>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</si>
  <si>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</si>
  <si>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</si>
  <si>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</si>
  <si>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</si>
  <si>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</si>
  <si>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</si>
  <si>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</si>
  <si>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</si>
  <si>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</si>
  <si>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</si>
  <si>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</si>
  <si>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</si>
  <si>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</si>
  <si>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</si>
  <si>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</si>
  <si>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</si>
  <si>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</si>
  <si>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</si>
  <si>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</si>
  <si>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</si>
  <si>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</si>
  <si>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</si>
  <si>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</si>
  <si>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</si>
  <si>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</si>
  <si>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</si>
  <si>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</si>
  <si>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</si>
  <si>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</si>
  <si>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</si>
  <si>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</si>
  <si>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</si>
  <si>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</si>
  <si>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</si>
  <si>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</si>
  <si>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</si>
  <si>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</si>
  <si>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</si>
  <si>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</si>
  <si>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</si>
  <si>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</si>
  <si>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</si>
  <si>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</si>
  <si>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</si>
  <si>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</si>
  <si>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</si>
  <si>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</si>
  <si>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</si>
  <si>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</si>
  <si>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</si>
  <si>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</si>
  <si>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</si>
  <si>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</si>
  <si>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</si>
  <si>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</si>
  <si>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</si>
  <si>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</si>
  <si>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</si>
  <si>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</si>
  <si>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</si>
  <si>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</si>
  <si>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</si>
  <si>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</si>
  <si>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</si>
  <si>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</si>
  <si>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</si>
  <si>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</si>
  <si>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</si>
  <si>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</si>
  <si>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</si>
  <si>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</si>
  <si>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</si>
  <si>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</si>
  <si>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</si>
  <si>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</si>
  <si>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</si>
  <si>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</si>
  <si>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</si>
  <si>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</si>
  <si>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</si>
  <si>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</si>
  <si>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</si>
  <si>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</si>
  <si>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</si>
  <si>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</si>
  <si>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</si>
  <si>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</si>
  <si>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</si>
  <si>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</si>
  <si>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</si>
  <si>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</si>
  <si>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</si>
  <si>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</si>
  <si>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</si>
  <si>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</si>
  <si>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</si>
  <si>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</si>
  <si>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</si>
  <si>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</si>
  <si>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</si>
  <si>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</si>
  <si>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</si>
  <si>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</si>
  <si>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</si>
  <si>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</si>
  <si>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</si>
  <si>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</si>
  <si>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</si>
  <si>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</si>
  <si>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</si>
  <si>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</si>
  <si>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</si>
  <si>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</si>
  <si>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</si>
  <si>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</si>
  <si>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</si>
  <si>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</si>
  <si>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</si>
  <si>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</si>
  <si>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</si>
  <si>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</si>
  <si>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</si>
  <si>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</si>
  <si>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</si>
  <si>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</si>
  <si>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</si>
  <si>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</si>
  <si>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</si>
  <si>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</si>
  <si>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</si>
  <si>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</si>
  <si>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</si>
  <si>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</si>
  <si>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</si>
  <si>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</si>
  <si>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</si>
  <si>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</si>
  <si>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</si>
  <si>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</si>
  <si>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</si>
  <si>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</si>
  <si>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</si>
  <si>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</si>
  <si>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</si>
  <si>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</si>
  <si>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</si>
  <si>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</si>
  <si>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</si>
  <si>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</si>
  <si>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</si>
  <si>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</si>
  <si>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</si>
  <si>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</si>
  <si>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</si>
  <si>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</si>
  <si>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</si>
  <si>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</si>
  <si>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</si>
  <si>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</si>
  <si>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</si>
  <si>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</si>
  <si>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</si>
  <si>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</si>
  <si>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</si>
  <si>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</si>
  <si>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</si>
  <si>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</si>
  <si>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</si>
  <si>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</si>
  <si>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</si>
  <si>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</si>
  <si>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</si>
  <si>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</si>
  <si>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</si>
  <si>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</si>
  <si>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</si>
  <si>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</si>
  <si>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</si>
  <si>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</si>
  <si>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</si>
  <si>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</si>
  <si>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</si>
  <si>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</si>
  <si>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</si>
  <si>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</si>
  <si>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</si>
  <si>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</si>
  <si>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</si>
  <si>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</si>
  <si>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</si>
  <si>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</si>
  <si>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</si>
  <si>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</si>
  <si>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</si>
  <si>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</si>
  <si>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</si>
  <si>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</si>
  <si>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</si>
  <si>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</si>
  <si>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</si>
  <si>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</si>
  <si>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</si>
  <si>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</si>
  <si>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</si>
  <si>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</si>
  <si>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</si>
  <si>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</si>
  <si>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</si>
  <si>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</si>
  <si>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</si>
  <si>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</si>
  <si>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</si>
  <si>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</si>
  <si>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</si>
  <si>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</si>
  <si>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</si>
  <si>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</si>
  <si>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</si>
  <si>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</si>
  <si>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</si>
  <si>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</si>
  <si>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</si>
  <si>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</si>
  <si>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</si>
  <si>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</si>
  <si>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</si>
  <si>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</si>
  <si>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</si>
  <si>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</si>
  <si>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</si>
  <si>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</si>
  <si>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</si>
  <si>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</si>
  <si>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</si>
  <si>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</si>
  <si>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</si>
  <si>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</si>
  <si>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</si>
  <si>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</si>
  <si>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</si>
  <si>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</si>
  <si>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</si>
  <si>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</si>
  <si>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</si>
  <si>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</si>
  <si>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</si>
  <si>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</si>
  <si>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</si>
  <si>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</si>
  <si>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</si>
  <si>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</si>
  <si>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</si>
  <si>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</si>
  <si>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</si>
  <si>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</si>
  <si>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</si>
  <si>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</si>
  <si>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</si>
  <si>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</si>
  <si>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</si>
  <si>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</si>
  <si>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</si>
  <si>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</si>
  <si>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</si>
  <si>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</si>
  <si>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</si>
  <si>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</si>
  <si>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</si>
  <si>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</si>
  <si>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</si>
  <si>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</si>
  <si>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</si>
  <si>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</si>
  <si>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</si>
  <si>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</si>
  <si>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</si>
  <si>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</si>
  <si>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</si>
  <si>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</si>
  <si>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</si>
  <si>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</si>
  <si>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</si>
  <si>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</si>
  <si>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</si>
  <si>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</si>
  <si>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</si>
  <si>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</si>
  <si>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</si>
  <si>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</si>
  <si>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</si>
  <si>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</si>
  <si>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</si>
  <si>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</si>
  <si>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</si>
  <si>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</si>
  <si>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</si>
  <si>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</si>
  <si>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</si>
  <si>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</si>
  <si>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</si>
  <si>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</si>
  <si>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</si>
  <si>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</si>
  <si>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</si>
  <si>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</si>
  <si>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</si>
  <si>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</si>
  <si>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</si>
  <si>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</si>
  <si>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</si>
  <si>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</si>
  <si>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</si>
  <si>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</si>
  <si>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</si>
  <si>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</si>
  <si>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</si>
  <si>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</si>
  <si>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</si>
  <si>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</si>
  <si>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</si>
  <si>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</si>
  <si>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</si>
  <si>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</si>
  <si>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</si>
  <si>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</si>
  <si>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</si>
  <si>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</si>
  <si>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</si>
  <si>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</si>
  <si>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</si>
  <si>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</si>
  <si>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</si>
  <si>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</si>
  <si>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</si>
  <si>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</si>
  <si>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</si>
  <si>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</si>
  <si>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</si>
  <si>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</si>
  <si>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</si>
  <si>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</si>
  <si>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</si>
  <si>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</si>
  <si>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</si>
  <si>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</si>
  <si>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</si>
  <si>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</si>
  <si>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</si>
  <si>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</si>
  <si>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</si>
  <si>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</si>
  <si>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</si>
  <si>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</si>
  <si>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</si>
  <si>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</si>
  <si>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</si>
  <si>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</si>
  <si>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</si>
  <si>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</si>
  <si>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</si>
  <si>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</si>
  <si>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</si>
  <si>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</si>
  <si>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</si>
  <si>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</si>
  <si>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</si>
  <si>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</si>
  <si>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</si>
  <si>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</si>
  <si>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</si>
  <si>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</si>
  <si>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</si>
  <si>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</si>
  <si>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</si>
  <si>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</si>
  <si>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</si>
  <si>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</si>
  <si>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</si>
  <si>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</si>
  <si>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</si>
  <si>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</si>
  <si>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</si>
  <si>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</si>
  <si>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</si>
  <si>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</si>
  <si>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</si>
  <si>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</si>
  <si>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</si>
  <si>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</si>
  <si>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</si>
  <si>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</si>
  <si>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</si>
  <si>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</si>
  <si>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</si>
  <si>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</si>
  <si>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</si>
  <si>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</si>
  <si>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</si>
  <si>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</si>
  <si>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</si>
  <si>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</si>
  <si>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</si>
  <si>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</si>
  <si>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</si>
  <si>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</si>
  <si>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</si>
  <si>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</si>
  <si>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</si>
  <si>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</si>
  <si>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</si>
  <si>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</si>
  <si>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</si>
  <si>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</si>
  <si>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</si>
  <si>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</si>
  <si>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</si>
  <si>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</si>
  <si>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</si>
  <si>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</si>
  <si>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</si>
  <si>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</si>
  <si>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</si>
  <si>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</si>
  <si>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</si>
  <si>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</si>
  <si>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</si>
  <si>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</si>
  <si>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</si>
  <si>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</si>
  <si>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</si>
  <si>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</si>
  <si>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</si>
  <si>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</si>
  <si>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</si>
  <si>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</si>
  <si>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</si>
  <si>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</si>
  <si>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</si>
  <si>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</si>
  <si>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</si>
  <si>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</si>
  <si>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</si>
  <si>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</si>
  <si>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</si>
  <si>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</si>
  <si>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</si>
  <si>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</si>
  <si>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</si>
  <si>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</si>
  <si>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</si>
  <si>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</si>
  <si>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</si>
  <si>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</si>
  <si>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</si>
  <si>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</si>
  <si>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</si>
  <si>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</si>
  <si>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</si>
  <si>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</si>
  <si>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</si>
  <si>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</si>
  <si>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</si>
  <si>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</si>
  <si>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</si>
  <si>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</si>
  <si>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</si>
  <si>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</si>
  <si>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</si>
  <si>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</si>
  <si>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</si>
  <si>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</si>
  <si>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</si>
  <si>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</si>
  <si>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</si>
  <si>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</si>
  <si>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</si>
  <si>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</si>
  <si>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</si>
  <si>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</si>
  <si>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</si>
  <si>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</si>
  <si>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</si>
  <si>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</si>
  <si>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</si>
  <si>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</si>
  <si>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</si>
  <si>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</si>
  <si>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</si>
  <si>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</si>
  <si>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</si>
  <si>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</si>
  <si>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</si>
  <si>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</si>
  <si>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</si>
  <si>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</si>
  <si>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</si>
  <si>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</si>
  <si>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</si>
  <si>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</si>
  <si>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</si>
  <si>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</si>
  <si>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</si>
  <si>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</si>
  <si>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</si>
  <si>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</si>
  <si>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</si>
  <si>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</si>
  <si>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</si>
  <si>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</si>
  <si>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</si>
  <si>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</si>
  <si>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</si>
  <si>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</si>
  <si>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</si>
  <si>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</si>
  <si>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</si>
  <si>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</si>
  <si>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</si>
  <si>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</si>
  <si>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</si>
  <si>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</si>
  <si>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</si>
  <si>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</si>
  <si>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</si>
  <si>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</si>
  <si>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</si>
  <si>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</si>
  <si>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</si>
  <si>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</si>
  <si>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</si>
  <si>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</si>
  <si>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</si>
  <si>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</si>
  <si>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</si>
  <si>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</si>
  <si>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</si>
  <si>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</si>
  <si>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</si>
  <si>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</si>
  <si>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</si>
  <si>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</si>
  <si>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</si>
  <si>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</si>
  <si>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</si>
  <si>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</si>
  <si>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</si>
  <si>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</si>
  <si>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</si>
  <si>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</si>
  <si>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</si>
  <si>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</si>
  <si>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</si>
  <si>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</si>
  <si>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</si>
  <si>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</si>
  <si>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</si>
  <si>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</si>
  <si>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</si>
  <si>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</si>
  <si>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</si>
  <si>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</si>
  <si>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</si>
  <si>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</si>
  <si>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</si>
  <si>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</si>
  <si>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</si>
  <si>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</si>
  <si>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</si>
  <si>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</si>
  <si>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</si>
  <si>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</si>
  <si>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</si>
  <si>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</si>
  <si>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</si>
  <si>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</si>
  <si>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</si>
  <si>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</si>
  <si>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</si>
  <si>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</si>
  <si>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</si>
  <si>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</si>
  <si>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</si>
  <si>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</si>
  <si>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</si>
  <si>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</si>
  <si>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</si>
  <si>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</si>
  <si>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</si>
  <si>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</si>
  <si>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</si>
  <si>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</si>
  <si>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</si>
  <si>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</si>
  <si>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</si>
  <si>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</si>
  <si>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</si>
  <si>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</si>
  <si>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</si>
  <si>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</si>
  <si>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</si>
  <si>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</si>
  <si>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</si>
  <si>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</si>
  <si>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</si>
  <si>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</si>
  <si>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</si>
  <si>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</si>
  <si>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</si>
  <si>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</si>
  <si>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</si>
  <si>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</si>
  <si>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</si>
  <si>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</si>
  <si>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</si>
  <si>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</si>
  <si>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</si>
  <si>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</si>
  <si>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</si>
  <si>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</si>
  <si>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</si>
  <si>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</si>
  <si>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</si>
  <si>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</si>
  <si>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</si>
  <si>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</si>
  <si>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</si>
  <si>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</si>
  <si>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</si>
  <si>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</si>
  <si>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</si>
  <si>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</si>
  <si>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</si>
  <si>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</si>
  <si>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</si>
  <si>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</si>
  <si>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</si>
  <si>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</si>
  <si>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</si>
  <si>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</si>
  <si>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</si>
  <si>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</si>
  <si>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</si>
  <si>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</si>
  <si>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</si>
  <si>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</si>
  <si>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</si>
  <si>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</si>
  <si>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</si>
  <si>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</si>
  <si>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</si>
  <si>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</si>
  <si>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</si>
  <si>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</si>
  <si>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</si>
  <si>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</si>
  <si>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</si>
  <si>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</si>
  <si>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</si>
  <si>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</si>
  <si>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</si>
  <si>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</si>
  <si>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</si>
  <si>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</si>
  <si>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</si>
  <si>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</si>
  <si>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</si>
  <si>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</si>
  <si>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</si>
  <si>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</si>
  <si>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</si>
  <si>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</si>
  <si>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</si>
  <si>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</si>
  <si>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</si>
  <si>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</si>
  <si>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</si>
  <si>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</si>
  <si>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</si>
  <si>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</si>
  <si>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</si>
  <si>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</si>
  <si>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</si>
  <si>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</si>
  <si>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</si>
  <si>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</si>
  <si>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</si>
  <si>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</si>
  <si>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</si>
  <si>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</si>
  <si>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</si>
  <si>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</si>
  <si>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</si>
  <si>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</si>
  <si>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</si>
  <si>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</si>
  <si>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</si>
  <si>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</si>
  <si>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</si>
  <si>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</si>
  <si>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</si>
  <si>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</si>
  <si>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</si>
  <si>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</si>
  <si>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</si>
  <si>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</si>
  <si>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</si>
  <si>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</si>
  <si>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</si>
  <si>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</si>
  <si>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</si>
  <si>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</si>
  <si>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</si>
  <si>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</si>
  <si>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</si>
  <si>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</si>
  <si>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</si>
  <si>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</si>
  <si>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</si>
  <si>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</si>
  <si>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</si>
  <si>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</si>
  <si>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</si>
  <si>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</si>
  <si>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</si>
  <si>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</si>
  <si>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</si>
  <si>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</si>
  <si>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</si>
  <si>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</si>
  <si>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</si>
  <si>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</si>
  <si>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</si>
  <si>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</si>
  <si>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</si>
  <si>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</si>
  <si>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</si>
  <si>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</si>
  <si>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</si>
  <si>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</si>
  <si>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</si>
  <si>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</si>
  <si>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</si>
  <si>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</si>
  <si>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</si>
  <si>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</si>
  <si>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</si>
  <si>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</si>
  <si>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</si>
  <si>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</si>
  <si>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</si>
  <si>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</si>
  <si>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</si>
  <si>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</si>
  <si>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</si>
  <si>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</si>
  <si>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</si>
  <si>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</si>
  <si>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</si>
  <si>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</si>
  <si>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</si>
  <si>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</si>
  <si>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</si>
  <si>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</si>
  <si>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</si>
  <si>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</si>
  <si>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</si>
  <si>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</si>
  <si>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</si>
  <si>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</si>
  <si>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</si>
  <si>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</si>
  <si>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</si>
  <si>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</si>
  <si>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</si>
  <si>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</si>
  <si>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</si>
  <si>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</si>
  <si>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</si>
  <si>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</si>
  <si>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</si>
  <si>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</si>
  <si>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</si>
  <si>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</si>
  <si>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</si>
  <si>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</si>
  <si>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</si>
  <si>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</si>
  <si>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</si>
  <si>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</si>
  <si>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</si>
  <si>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</si>
  <si>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</si>
  <si>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</si>
  <si>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</si>
  <si>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</si>
  <si>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</si>
  <si>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</si>
  <si>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</si>
  <si>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</si>
  <si>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</si>
  <si>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</si>
  <si>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</si>
  <si>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</si>
  <si>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</si>
  <si>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</si>
  <si>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</si>
  <si>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</si>
  <si>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</si>
  <si>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</si>
  <si>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</si>
  <si>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</si>
  <si>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</si>
  <si>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</si>
  <si>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</si>
  <si>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</si>
  <si>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</si>
  <si>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</si>
  <si>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</si>
  <si>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</si>
  <si>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</si>
  <si>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</si>
  <si>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</si>
  <si>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</si>
  <si>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</si>
  <si>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</si>
  <si>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</si>
  <si>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</si>
  <si>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</si>
  <si>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</si>
  <si>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</si>
  <si>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</si>
  <si>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</si>
  <si>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</si>
  <si>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</si>
  <si>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</si>
  <si>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</si>
  <si>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</si>
  <si>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</si>
  <si>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</si>
  <si>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</si>
  <si>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</si>
  <si>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</si>
  <si>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</si>
  <si>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</si>
  <si>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</si>
  <si>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</si>
  <si>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</si>
  <si>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</si>
  <si>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</si>
  <si>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</si>
  <si>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</si>
  <si>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</si>
  <si>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</si>
  <si>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</si>
  <si>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</si>
  <si>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</si>
  <si>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</si>
  <si>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</si>
  <si>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</si>
  <si>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</si>
  <si>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</si>
  <si>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</si>
  <si>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</si>
  <si>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</si>
  <si>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</si>
  <si>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</si>
  <si>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</si>
  <si>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</si>
  <si>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</si>
  <si>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</si>
  <si>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</si>
  <si>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</si>
  <si>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</si>
  <si>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</si>
  <si>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</si>
  <si>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</si>
  <si>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</si>
  <si>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</si>
  <si>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</si>
  <si>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</si>
  <si>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</si>
  <si>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</si>
  <si>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</si>
  <si>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</si>
  <si>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</si>
  <si>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</si>
  <si>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</si>
  <si>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</si>
  <si>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</si>
  <si>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</si>
  <si>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</si>
  <si>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</si>
  <si>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</si>
  <si>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</si>
  <si>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</si>
  <si>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</si>
  <si>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</si>
  <si>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</si>
  <si>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</si>
  <si>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</si>
  <si>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</si>
  <si>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</si>
  <si>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</si>
  <si>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</si>
  <si>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</si>
  <si>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</si>
  <si>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</si>
  <si>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</si>
  <si>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 xml:space="preserve">NO PCM </t>
  </si>
  <si>
    <t xml:space="preserve">EM team at site TS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</si>
  <si>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</si>
  <si>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</si>
  <si>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</si>
  <si>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</si>
  <si>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</si>
  <si>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</si>
  <si>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</si>
  <si>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</si>
  <si>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</si>
  <si>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</si>
  <si>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</si>
  <si>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</si>
  <si>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</si>
  <si>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</si>
  <si>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</si>
  <si>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</si>
  <si>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</si>
  <si>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</si>
  <si>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</si>
  <si>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</si>
  <si>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</si>
  <si>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</si>
  <si>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</si>
  <si>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</si>
  <si>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</si>
  <si>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</si>
  <si>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</si>
  <si>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</si>
  <si>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</si>
  <si>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</si>
  <si>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</si>
  <si>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</si>
  <si>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</si>
  <si>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</si>
  <si>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</si>
  <si>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</si>
  <si>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</si>
  <si>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</si>
  <si>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</si>
  <si>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</si>
  <si>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</si>
  <si>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</si>
  <si>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</si>
  <si>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</si>
  <si>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</si>
  <si>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</si>
  <si>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</si>
  <si>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</si>
  <si>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</si>
  <si>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</si>
  <si>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</si>
  <si>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</si>
  <si>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</si>
  <si>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</si>
  <si>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</si>
  <si>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</si>
  <si>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</si>
  <si>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</si>
  <si>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</si>
  <si>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</si>
  <si>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</si>
  <si>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</si>
  <si>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</si>
  <si>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</si>
  <si>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</si>
  <si>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</si>
  <si>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</si>
  <si>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</si>
  <si>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</si>
  <si>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</si>
  <si>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</si>
  <si>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</si>
  <si>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</si>
  <si>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</si>
  <si>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</si>
  <si>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</si>
  <si>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</si>
  <si>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</si>
  <si>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</si>
  <si>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</si>
  <si>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</si>
  <si>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</si>
  <si>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</si>
  <si>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</si>
  <si>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PCM-20251201-00000493</t>
  </si>
  <si>
    <t>SCECO Blackout in whole Area, Teams securing Hub Sites , anther team moved from buridah
35 km</t>
  </si>
  <si>
    <t>PCM-20251201-00000366</t>
  </si>
  <si>
    <t xml:space="preserve">Restored by PG </t>
  </si>
  <si>
    <t>PCM-20251201-00000752</t>
  </si>
  <si>
    <t xml:space="preserve">ETA 30 min </t>
  </si>
  <si>
    <t xml:space="preserve"> PCM-20250215-00000830 </t>
  </si>
  <si>
    <t>LTE site still down and  site located in aramco area access issue need special permission</t>
  </si>
  <si>
    <t>No pcm</t>
  </si>
  <si>
    <t>sceco power cut , site located in AlBalad parking not available and neighbours refused turn on pg</t>
  </si>
  <si>
    <t>no pcm</t>
  </si>
  <si>
    <t>ETA 40 mins</t>
  </si>
  <si>
    <t>PCM-20251201-00000796</t>
  </si>
  <si>
    <t>ETA 30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</si>
  <si>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</si>
  <si>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</si>
  <si>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</si>
  <si>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</si>
  <si>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</si>
  <si>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</si>
  <si>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</si>
  <si>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</si>
  <si>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PCM-20251201-00000733</t>
  </si>
  <si>
    <t>team need 30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</si>
</sst>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7" fillId="12" borderId="8"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6" totalsRowShown="0" headerRowDxfId="172" dataDxfId="171" headerRowBorderDxfId="169" tableBorderDxfId="170" totalsRowBorderDxfId="168">
  <autoFilter ref="A1:L21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3" totalsRowShown="0" headerRowDxfId="155" dataDxfId="154" headerRowBorderDxfId="152" tableBorderDxfId="153" totalsRowBorderDxfId="151">
  <autoFilter ref="A1:CJ6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9" totalsRowShown="0" headerRowDxfId="62" dataDxfId="61" headerRowBorderDxfId="59" tableBorderDxfId="60">
  <autoFilter ref="A1:L93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52" totalsRowShown="0" headerRowDxfId="46" dataDxfId="45" headerRowBorderDxfId="43" tableBorderDxfId="44" totalsRowBorderDxfId="42">
  <autoFilter ref="A1:L25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9" totalsRowShown="0" headerRowDxfId="29" dataDxfId="28" headerRowBorderDxfId="26" tableBorderDxfId="27">
  <autoFilter ref="A1:L6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72" totalsRowShown="0" headerRowDxfId="13" tableBorderDxfId="12">
  <autoFilter ref="A1:L472"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6"/>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329.57933530092851</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t="s">
        <v>39108</v>
      </c>
      <c r="B3" s="128" t="str">
        <f>IFERROR(VLOOKUP(D3,DB!A:K,11,0),"")</f>
        <v>R1</v>
      </c>
      <c r="C3" s="128">
        <v>1</v>
      </c>
      <c r="D3" s="56" t="s">
        <v>12584</v>
      </c>
      <c r="E3" s="127"/>
      <c r="F3" s="126">
        <v>45992.453634259262</v>
      </c>
      <c r="G3" s="125">
        <f ca="1">IFERROR(NOW()-F3,"-")</f>
        <v>7.4126967592746951E-2</v>
      </c>
      <c r="H3" s="126">
        <v>45992.453634259262</v>
      </c>
      <c r="I3" s="128" t="str">
        <f>IFERROR(VLOOKUP(D3,DB!A:F,6,0),"")</f>
        <v>Generator-SG</v>
      </c>
      <c r="J3" s="128" t="str">
        <f>IFERROR(VLOOKUP(D3,DB!A:G,7,0),"")</f>
        <v>Dead</v>
      </c>
      <c r="K3" s="124" t="s">
        <v>39109</v>
      </c>
      <c r="L3" s="123" t="str">
        <f>IFERROR(VLOOKUP(D3,DB!A:I,9,0),"")</f>
        <v>Latis</v>
      </c>
    </row>
    <row r="4" spans="1:15" s="61" customFormat="1" ht="15" customHeight="1">
      <c r="A4" s="129"/>
      <c r="B4" s="128" t="str">
        <f>IFERROR(VLOOKUP(D4,DB!A:K,11,0),"")</f>
        <v/>
      </c>
      <c r="C4" s="128"/>
      <c r="D4" s="56"/>
      <c r="E4" s="127"/>
      <c r="F4" s="126"/>
      <c r="G4" s="125">
        <f ca="1">IFERROR(NOW()-F4,"-")</f>
        <v>45992.527761226855</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45992.527761226855</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45992.527761226855</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45992.527761226855</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45992.527761226855</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45992.527761226855</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45992.527761226855</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45992.527761226855</v>
      </c>
      <c r="H11" s="126"/>
      <c r="I11" s="128" t="str">
        <f>IFERROR(VLOOKUP(D11,DB!A:F,6,0),"")</f>
        <v/>
      </c>
      <c r="J11" s="128" t="str">
        <f>IFERROR(VLOOKUP(D11,DB!A:G,7,0),"")</f>
        <v/>
      </c>
      <c r="K11" s="124"/>
      <c r="L11" s="123" t="str">
        <f>IFERROR(VLOOKUP(D11,DB!A:I,9,0),"")</f>
        <v/>
      </c>
    </row>
    <row r="12" spans="1:15" s="61" customFormat="1" ht="15" customHeight="1">
      <c r="A12" s="129"/>
      <c r="B12" s="128" t="str">
        <f>IFERROR(VLOOKUP(D12,DB!A:K,11,0),"")</f>
        <v/>
      </c>
      <c r="C12" s="128"/>
      <c r="D12" s="56"/>
      <c r="E12" s="127"/>
      <c r="F12" s="126"/>
      <c r="G12" s="125">
        <f ca="1">IFERROR(NOW()-F12,"-")</f>
        <v>45992.527761226855</v>
      </c>
      <c r="H12" s="126"/>
      <c r="I12" s="128" t="str">
        <f>IFERROR(VLOOKUP(D12,DB!A:F,6,0),"")</f>
        <v/>
      </c>
      <c r="J12" s="128" t="str">
        <f>IFERROR(VLOOKUP(D12,DB!A:G,7,0),"")</f>
        <v/>
      </c>
      <c r="K12" s="124"/>
      <c r="L12" s="123" t="str">
        <f>IFERROR(VLOOKUP(D12,DB!A:I,9,0),"")</f>
        <v/>
      </c>
    </row>
    <row r="13" spans="1:15" s="61" customFormat="1" ht="15" customHeight="1">
      <c r="A13" s="129"/>
      <c r="B13" s="128" t="str">
        <f>IFERROR(VLOOKUP(D13,DB!A:K,11,0),"")</f>
        <v/>
      </c>
      <c r="C13" s="128"/>
      <c r="D13" s="56"/>
      <c r="E13" s="127"/>
      <c r="F13" s="126"/>
      <c r="G13" s="125">
        <f ca="1">IFERROR(NOW()-F13,"-")</f>
        <v>45992.527761226855</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45992.527761226855</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45992.527761226855</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45992.527761226855</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45992.527761226855</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45992.527761226855</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45992.527761226855</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45992.527761226855</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45992.527761226855</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45992.527761226855</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45992.527761226855</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45992.527761226855</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45992.527761226855</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45992.527761226855</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45992.527761226855</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45992.527761226855</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45992.527761226855</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45992.527761226855</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45992.527761226855</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45992.527761226855</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45992.527761226855</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45992.527761226855</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45992.527761226855</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45992.527761226855</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45992.527761226855</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45992.527761226855</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45992.527761226855</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45992.527761226855</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45992.527761226855</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45992.527761226855</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45992.527761226855</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45992.527761226855</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45992.527761226855</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45992.527761226855</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45992.527761226855</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45992.527761226855</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45992.527761226855</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45992.527761226855</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45992.527761226855</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45992.527761226855</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45992.527761226855</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45992.527761226855</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45992.527761226855</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45992.527761226855</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45992.527761226855</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45992.527761226855</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45992.527761226855</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45992.527761226855</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45992.527761226855</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45992.527761226855</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45992.527761226855</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45992.527761226855</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45992.527761226855</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45992.527761226855</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45992.527761226855</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45992.527761226855</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45992.527761226855</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45992.527761226855</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45992.527761226855</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45992.527761226855</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45992.527761226855</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45992.527761226855</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45992.527761226855</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45992.527761226855</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45992.527761226855</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45992.527761226855</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45992.527761226855</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45992.527761226855</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45992.527761226855</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45992.527761226855</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45992.527761226855</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45992.527761226855</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45992.527761226855</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45992.527761226855</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45992.527761226855</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45992.527761226855</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45992.527761226855</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45992.527761226855</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45992.527761226855</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45992.527761226855</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45992.527761226855</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45992.527761226855</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45992.527761226855</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45992.527761226855</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45992.527761226855</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45992.527761226855</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45992.527761226855</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45992.527761226855</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45992.527761226855</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45992.527761226855</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45992.527761226855</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45992.527761226855</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45992.527761226855</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45992.527761226855</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45992.527761226855</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45992.527761226855</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45992.527761226855</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45992.527761226855</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45992.527761226855</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45992.527761226855</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45992.527761226855</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45992.527761226855</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45992.527761226855</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45992.527761226855</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45992.527761226855</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45992.527761226855</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45992.527761226855</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45992.527761226855</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45992.527761226855</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45992.527761226855</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45992.527761226855</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45992.527761226855</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45992.527761226855</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45992.527761226855</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45992.527761226855</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45992.527761226855</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45992.527761226855</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45992.527761226855</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45992.527761226855</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45992.527761226855</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45992.527761226855</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45992.527761226855</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45992.527761226855</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45992.527761226855</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45992.527761226855</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45992.527761226855</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45992.527761226855</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45992.527761226855</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45992.527761226855</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45992.527761226855</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45992.527761226855</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45992.527761226855</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45992.527761226855</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45992.527761226855</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45992.527761226855</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45992.527761226855</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45992.527761226855</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45992.527761226855</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45992.527761226855</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45992.527761226855</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45992.527761226855</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45992.527761226855</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45992.527761226855</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45992.527761226855</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45992.527761226855</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45992.527761226855</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45992.527761226855</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45992.527761226855</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45992.527761226855</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45992.527761226855</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45992.527761226855</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45992.527761226855</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45992.527761226855</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45992.527761226855</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45992.527761226855</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45992.527761226855</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45992.527761226855</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45992.527761226855</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45992.527761226855</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45992.527761226855</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45992.527761226855</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45992.527761226855</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45992.527761226855</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45992.527761226855</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45992.527761226855</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45992.527761226855</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45992.527761226855</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45992.527761226855</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45992.527761226855</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45992.527761226855</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45992.527761226855</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45992.527761226855</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45992.527761226855</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45992.527761226855</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45992.527761226855</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45992.527761226855</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45992.527761226855</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45992.527761226855</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45992.527761226855</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45992.527761226855</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45992.527761226855</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45992.527761226855</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45992.527761226855</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45992.527761226855</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45992.527761226855</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45992.527761226855</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45992.527761226855</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45992.527761226855</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45992.527761226855</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45992.527761226855</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45992.527761226855</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45992.527761226855</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45992.527761226855</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45992.527761226855</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45992.527761226855</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45992.527761226855</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45992.527761226855</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45992.527761226855</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45992.527761226855</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45992.527761226855</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45992.527761226855</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45992.527761226855</v>
      </c>
      <c r="H214" s="126"/>
      <c r="I214" s="128" t="str">
        <f>IFERROR(VLOOKUP(D214,DB!A:F,6,0),"")</f>
        <v/>
      </c>
      <c r="J214" s="128" t="str">
        <f>IFERROR(VLOOKUP(D214,DB!A:G,7,0),"")</f>
        <v/>
      </c>
      <c r="K214" s="124"/>
      <c r="L214" s="123" t="str">
        <f>IFERROR(VLOOKUP(D214,DB!A:I,9,0),"")</f>
        <v/>
      </c>
    </row>
    <row r="215" spans="1:12" ht="15" customHeight="1">
      <c r="A215" s="129"/>
      <c r="B215" s="128" t="str">
        <f>IFERROR(VLOOKUP(D215,DB!A:K,11,0),"")</f>
        <v/>
      </c>
      <c r="C215" s="128"/>
      <c r="D215" s="56"/>
      <c r="E215" s="127"/>
      <c r="F215" s="126"/>
      <c r="G215" s="125">
        <f ca="1">IFERROR(NOW()-F215,"-")</f>
        <v>45992.527761226855</v>
      </c>
      <c r="H215" s="126"/>
      <c r="I215" s="128" t="str">
        <f>IFERROR(VLOOKUP(D215,DB!A:F,6,0),"")</f>
        <v/>
      </c>
      <c r="J215" s="128" t="str">
        <f>IFERROR(VLOOKUP(D215,DB!A:G,7,0),"")</f>
        <v/>
      </c>
      <c r="K215" s="124"/>
      <c r="L215" s="123" t="str">
        <f>IFERROR(VLOOKUP(D215,DB!A:I,9,0),"")</f>
        <v/>
      </c>
    </row>
    <row r="216" spans="1:12" ht="15" customHeight="1">
      <c r="A216" s="129"/>
      <c r="B216" s="128" t="str">
        <f>IFERROR(VLOOKUP(D216,DB!A:K,11,0),"")</f>
        <v/>
      </c>
      <c r="C216" s="128"/>
      <c r="D216" s="56"/>
      <c r="E216" s="127"/>
      <c r="F216" s="126"/>
      <c r="G216" s="125">
        <f ca="1">IFERROR(NOW()-F216,"-")</f>
        <v>45992.527761226855</v>
      </c>
      <c r="H216" s="126"/>
      <c r="I216" s="128" t="str">
        <f>IFERROR(VLOOKUP(D216,DB!A:F,6,0),"")</f>
        <v/>
      </c>
      <c r="J216" s="128" t="str">
        <f>IFERROR(VLOOKUP(D216,DB!A:G,7,0),"")</f>
        <v/>
      </c>
      <c r="K216" s="124"/>
      <c r="L216" s="123" t="str">
        <f>IFERROR(VLOOKUP(D216,DB!A:I,9,0),"")</f>
        <v/>
      </c>
    </row>
  </sheetData>
  <customSheetViews>
    <customSheetView guid="{F6042A99-DD27-4453-835D-0834D95730CC}" filter="1" showAutoFilter="1">
      <pageMargins left="0" right="0" top="0" bottom="0" header="0" footer="0"/>
      <autoFilter ref="B1:M1" xr:uid="{ADDBE693-7070-4159-BA3F-FBB2C69F89CD}"/>
    </customSheetView>
  </customSheetViews>
  <dataValidations count="2">
    <dataValidation allowBlank="1" showInputMessage="1" showErrorMessage="1" sqref="E1" xr:uid="{5DBA255D-CDD9-49FB-AD3C-AF70AB4EE696}"/>
    <dataValidation type="list" allowBlank="1" showInputMessage="1" showErrorMessage="1" sqref="E2:E21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3"/>
  <sheetViews>
    <sheetView workbookViewId="0">
      <pane ySplit="1" topLeftCell="A2" activePane="bottomLeft" state="frozen"/>
      <selection pane="bottomLeft" activeCell="K5" sqref="K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39110</v>
      </c>
      <c r="N1" s="84" t="s">
        <v>39111</v>
      </c>
      <c r="O1" s="84" t="s">
        <v>39112</v>
      </c>
      <c r="P1" s="84" t="s">
        <v>39113</v>
      </c>
      <c r="Q1" s="84" t="s">
        <v>39114</v>
      </c>
      <c r="R1" s="84" t="s">
        <v>39115</v>
      </c>
      <c r="S1" s="84" t="s">
        <v>39116</v>
      </c>
      <c r="T1" s="84" t="s">
        <v>39117</v>
      </c>
      <c r="U1" s="84" t="s">
        <v>39118</v>
      </c>
      <c r="V1" s="84" t="s">
        <v>39119</v>
      </c>
      <c r="W1" s="84" t="s">
        <v>39120</v>
      </c>
      <c r="X1" s="84" t="s">
        <v>39121</v>
      </c>
      <c r="Y1" s="84" t="s">
        <v>39122</v>
      </c>
      <c r="Z1" s="84" t="s">
        <v>39123</v>
      </c>
      <c r="AA1" s="84" t="s">
        <v>39124</v>
      </c>
      <c r="AB1" s="84" t="s">
        <v>39125</v>
      </c>
      <c r="AC1" s="84" t="s">
        <v>39126</v>
      </c>
      <c r="AD1" s="84" t="s">
        <v>39127</v>
      </c>
      <c r="AE1" s="84" t="s">
        <v>39128</v>
      </c>
      <c r="AF1" s="84" t="s">
        <v>39129</v>
      </c>
      <c r="AG1" s="84" t="s">
        <v>39130</v>
      </c>
      <c r="AH1" s="84" t="s">
        <v>39131</v>
      </c>
      <c r="AI1" s="84" t="s">
        <v>39132</v>
      </c>
      <c r="AJ1" s="84" t="s">
        <v>39133</v>
      </c>
      <c r="AK1" s="84" t="s">
        <v>39134</v>
      </c>
      <c r="AL1" s="84" t="s">
        <v>39135</v>
      </c>
      <c r="AM1" s="84" t="s">
        <v>39136</v>
      </c>
      <c r="AN1" s="84" t="s">
        <v>39137</v>
      </c>
      <c r="AO1" s="84" t="s">
        <v>39138</v>
      </c>
      <c r="AP1" s="84" t="s">
        <v>39139</v>
      </c>
      <c r="AQ1" s="84" t="s">
        <v>39140</v>
      </c>
      <c r="AR1" s="84" t="s">
        <v>39141</v>
      </c>
      <c r="AS1" s="84" t="s">
        <v>39142</v>
      </c>
      <c r="AT1" s="84" t="s">
        <v>39143</v>
      </c>
      <c r="AU1" s="84" t="s">
        <v>39144</v>
      </c>
      <c r="AV1" s="84" t="s">
        <v>39145</v>
      </c>
      <c r="AW1" s="84" t="s">
        <v>39146</v>
      </c>
      <c r="AX1" s="84" t="s">
        <v>39147</v>
      </c>
      <c r="AY1" s="84" t="s">
        <v>39148</v>
      </c>
      <c r="AZ1" s="84" t="s">
        <v>39149</v>
      </c>
      <c r="BA1" s="84" t="s">
        <v>39150</v>
      </c>
      <c r="BB1" s="84" t="s">
        <v>39151</v>
      </c>
      <c r="BC1" s="84" t="s">
        <v>39152</v>
      </c>
      <c r="BD1" s="84" t="s">
        <v>39153</v>
      </c>
      <c r="BE1" s="84" t="s">
        <v>39154</v>
      </c>
      <c r="BF1" s="84" t="s">
        <v>39155</v>
      </c>
      <c r="BG1" s="84" t="s">
        <v>39156</v>
      </c>
      <c r="BH1" s="84" t="s">
        <v>39157</v>
      </c>
      <c r="BI1" s="84" t="s">
        <v>39158</v>
      </c>
      <c r="BJ1" s="84" t="s">
        <v>39159</v>
      </c>
      <c r="BK1" s="84" t="s">
        <v>39160</v>
      </c>
      <c r="BL1" s="84" t="s">
        <v>39161</v>
      </c>
      <c r="BM1" s="84" t="s">
        <v>39162</v>
      </c>
      <c r="BN1" s="84" t="s">
        <v>39163</v>
      </c>
      <c r="BO1" s="84" t="s">
        <v>39164</v>
      </c>
      <c r="BP1" s="84" t="s">
        <v>39165</v>
      </c>
      <c r="BQ1" s="84" t="s">
        <v>39166</v>
      </c>
      <c r="BR1" s="84" t="s">
        <v>39167</v>
      </c>
      <c r="BS1" s="84" t="s">
        <v>39168</v>
      </c>
      <c r="BT1" s="84" t="s">
        <v>39169</v>
      </c>
      <c r="BU1" s="84" t="s">
        <v>39170</v>
      </c>
      <c r="BV1" s="84" t="s">
        <v>39171</v>
      </c>
      <c r="BW1" s="84" t="s">
        <v>39172</v>
      </c>
      <c r="BX1" s="84" t="s">
        <v>39173</v>
      </c>
      <c r="BY1" s="84" t="s">
        <v>39174</v>
      </c>
      <c r="BZ1" s="84" t="s">
        <v>39175</v>
      </c>
      <c r="CA1" s="84" t="s">
        <v>39176</v>
      </c>
      <c r="CB1" s="84" t="s">
        <v>39177</v>
      </c>
      <c r="CC1" s="84" t="s">
        <v>39178</v>
      </c>
      <c r="CD1" s="84" t="s">
        <v>39179</v>
      </c>
      <c r="CE1" s="84" t="s">
        <v>39180</v>
      </c>
      <c r="CF1" s="84" t="s">
        <v>39181</v>
      </c>
      <c r="CG1" s="84" t="s">
        <v>39182</v>
      </c>
      <c r="CH1" s="84" t="s">
        <v>39183</v>
      </c>
      <c r="CI1" s="84" t="s">
        <v>39184</v>
      </c>
      <c r="CJ1" s="84" t="s">
        <v>39185</v>
      </c>
    </row>
    <row r="2" spans="1:88" s="115" customFormat="1" ht="31.5" customHeight="1">
      <c r="A2" s="58" t="s">
        <v>39186</v>
      </c>
      <c r="B2" s="58" t="s">
        <v>27</v>
      </c>
      <c r="C2" s="58">
        <v>1</v>
      </c>
      <c r="D2" s="58" t="s">
        <v>19608</v>
      </c>
      <c r="E2" s="81" t="s">
        <v>39187</v>
      </c>
      <c r="F2" s="71">
        <v>45322.056979166664</v>
      </c>
      <c r="G2" s="72" t="s">
        <v>39188</v>
      </c>
      <c r="H2" s="83">
        <v>45322.050729166665</v>
      </c>
      <c r="I2" s="58" t="s">
        <v>88</v>
      </c>
      <c r="J2" s="58" t="s">
        <v>65</v>
      </c>
      <c r="K2" s="82" t="s">
        <v>39189</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39190</v>
      </c>
      <c r="B3" s="58" t="str">
        <f>IFERROR(VLOOKUP(D3,DB!A:K,11,0),"")</f>
        <v>R2</v>
      </c>
      <c r="C3" s="58">
        <v>1</v>
      </c>
      <c r="D3" s="58" t="s">
        <v>25669</v>
      </c>
      <c r="E3" s="81" t="s">
        <v>39106</v>
      </c>
      <c r="F3" s="71">
        <v>45824.999837962961</v>
      </c>
      <c r="G3" s="72">
        <f t="shared" ref="G3" ca="1" si="0">IFERROR(NOW()-F3,"-")</f>
        <v>167.52792326389317</v>
      </c>
      <c r="H3" s="71">
        <v>45824.993587962963</v>
      </c>
      <c r="I3" s="58" t="str">
        <f>IFERROR(VLOOKUP(D3,DB!A:F,6,0),"")</f>
        <v>Generator-SG</v>
      </c>
      <c r="J3" s="58" t="str">
        <f>IFERROR(VLOOKUP(D3,DB!A:G,7,0),"")</f>
        <v>Good</v>
      </c>
      <c r="K3" s="82" t="s">
        <v>39191</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39192</v>
      </c>
      <c r="B4" s="18" t="str">
        <f>IFERROR(VLOOKUP(D4,DB!A:K,11,0),"")</f>
        <v>R2</v>
      </c>
      <c r="C4" s="18">
        <v>1</v>
      </c>
      <c r="D4" s="18" t="s">
        <v>17800</v>
      </c>
      <c r="E4" s="81" t="s">
        <v>39106</v>
      </c>
      <c r="F4" s="100">
        <v>45984.387418981481</v>
      </c>
      <c r="G4" s="101">
        <f ca="1">IFERROR(NOW()-F4,"-")</f>
        <v>8.1403422453731764</v>
      </c>
      <c r="H4" s="100">
        <v>45984.381168981483</v>
      </c>
      <c r="I4" s="18" t="str">
        <f>IFERROR(VLOOKUP(D4,DB!A:F,6,0),"")</f>
        <v>SCECO</v>
      </c>
      <c r="J4" s="18" t="str">
        <f>IFERROR(VLOOKUP(D4,DB!A:G,7,0),"")</f>
        <v>Vandalized</v>
      </c>
      <c r="K4" s="19" t="s">
        <v>39193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39194</v>
      </c>
      <c r="B5" s="18" t="str">
        <f>IFERROR(VLOOKUP(D5,DB!A:K,11,0),"")</f>
        <v>R2</v>
      </c>
      <c r="C5" s="18">
        <v>2</v>
      </c>
      <c r="D5" s="18" t="s">
        <v>24778</v>
      </c>
      <c r="E5" s="81" t="s">
        <v>39106</v>
      </c>
      <c r="F5" s="100">
        <v>45992.272141203706</v>
      </c>
      <c r="G5" s="101">
        <f ca="1">IFERROR(NOW()-F5,"-")</f>
        <v>0.25562002314836718</v>
      </c>
      <c r="H5" s="100">
        <v>45992.2658912037</v>
      </c>
      <c r="I5" s="18" t="str">
        <f>IFERROR(VLOOKUP(D5,DB!A:F,6,0),"")</f>
        <v>SCECO</v>
      </c>
      <c r="J5" s="18" t="str">
        <f>IFERROR(VLOOKUP(D5,DB!A:G,7,0),"")</f>
        <v>Vandalized</v>
      </c>
      <c r="K5" s="82" t="s">
        <v>39195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39196</v>
      </c>
      <c r="B6" s="18" t="str">
        <f>IFERROR(VLOOKUP(D6,DB!A:K,11,0),"")</f>
        <v>R2</v>
      </c>
      <c r="C6" s="18">
        <v>1</v>
      </c>
      <c r="D6" s="18" t="s">
        <v>24204</v>
      </c>
      <c r="E6" s="81" t="s">
        <v>39106</v>
      </c>
      <c r="F6" s="100">
        <v>45992.3358912037</v>
      </c>
      <c r="G6" s="101">
        <f ca="1">IFERROR(NOW()-F6,"-")</f>
        <v>0.19187002315447899</v>
      </c>
      <c r="H6" s="100">
        <v>45992.326863425929</v>
      </c>
      <c r="I6" s="18" t="str">
        <f>IFERROR(VLOOKUP(D6,DB!A:F,6,0),"")</f>
        <v>SCECO</v>
      </c>
      <c r="J6" s="18" t="str">
        <f>IFERROR(VLOOKUP(D6,DB!A:G,7,0),"")</f>
        <v>Dead</v>
      </c>
      <c r="K6" s="82" t="s">
        <v>39197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t="s">
        <v>39198</v>
      </c>
      <c r="B7" s="18" t="str">
        <f>IFERROR(VLOOKUP(D7,DB!A:K,11,0),"")</f>
        <v>R2</v>
      </c>
      <c r="C7" s="18">
        <v>2</v>
      </c>
      <c r="D7" s="18" t="s">
        <v>18322</v>
      </c>
      <c r="E7" s="99" t="s">
        <v>39187</v>
      </c>
      <c r="F7" s="100">
        <v>45992.47896990741</v>
      </c>
      <c r="G7" s="101">
        <f ca="1">IFERROR(NOW()-F7,"-")</f>
        <v>4.8791319444717374E-2</v>
      </c>
      <c r="H7" s="100">
        <v>45992.471331018518</v>
      </c>
      <c r="I7" s="18" t="str">
        <f>IFERROR(VLOOKUP(D7,DB!A:F,6,0),"")</f>
        <v>SCECO</v>
      </c>
      <c r="J7" s="18" t="str">
        <f>IFERROR(VLOOKUP(D7,DB!A:G,7,0),"")</f>
        <v>Dead</v>
      </c>
      <c r="K7" s="19" t="s">
        <v>39199</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45992.527761226855</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45992.527761226855</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45992.527761226855</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45992.527761226855</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45992.527761226855</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45992.527761226855</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45992.527761226855</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45992.527761226855</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45992.527761226855</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45992.527761226855</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45992.527761226855</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45992.527761226855</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45992.527761226855</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45992.527761226855</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45992.527761226855</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45992.527761226855</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45992.527761226855</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45992.527761226855</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45992.527761226855</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45992.527761226855</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45992.527761226855</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45992.527761226855</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45992.527761226855</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45992.527761226855</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45992.527761226855</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45992.527761226855</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45992.527761226855</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45992.527761226855</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45992.527761226855</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45992.527761226855</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45992.527761226855</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45992.527761226855</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45992.527761226855</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45992.527761226855</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45992.527761226855</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45992.527761226855</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45992.527761226855</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45992.527761226855</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45992.527761226855</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45992.527761226855</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45992.527761226855</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45992.527761226855</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45992.527761226855</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45992.527761226855</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45992.527761226855</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45992.527761226855</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45992.527761226855</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45992.527761226855</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45992.527761226855</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45992.527761226855</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45992.527761226855</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45992.527761226855</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45992.527761226855</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45992.527761226855</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45992.527761226855</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45992.527761226855</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sheetData>
  <dataValidations count="2">
    <dataValidation allowBlank="1" showInputMessage="1" showErrorMessage="1" sqref="E1" xr:uid="{4D935161-CDD3-4592-B877-3FB59C99E142}"/>
    <dataValidation type="list" allowBlank="1" showInputMessage="1" showErrorMessage="1" sqref="E3:E6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9"/>
  <sheetViews>
    <sheetView workbookViewId="0">
      <selection activeCell="K3" sqref="K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58"/>
      <c r="E2" s="18"/>
      <c r="F2" s="20"/>
      <c r="G2" s="21">
        <f t="shared" ref="G2:G28" ca="1" si="0">IFERROR(NOW()-F2,"-")</f>
        <v>45992.527761226855</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45992.527761226855</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45992.527761226855</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45992.527761226855</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45992.527761226855</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45992.527761226855</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45992.527761226855</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45992.527761226855</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45992.527761226855</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45992.527761226855</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45992.527761226855</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45992.527761226855</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45992.527761226855</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45992.527761226855</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45992.527761226855</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45992.527761226855</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45992.527761226855</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45992.527761226855</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45992.527761226855</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45992.527761226855</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45992.527761226855</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45992.527761226855</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45992.527761226855</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45992.527761226855</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45992.527761226855</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45992.527761226855</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45992.527761226855</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ref="G29:G92" ca="1" si="1">IFERROR(NOW()-F29,"-")</f>
        <v>45992.527761226855</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45992.527761226855</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45992.527761226855</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45992.527761226855</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45992.527761226855</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45992.527761226855</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45992.527761226855</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45992.527761226855</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45992.527761226855</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45992.527761226855</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45992.527761226855</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45992.527761226855</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45992.527761226855</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45992.527761226855</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45992.527761226855</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45992.527761226855</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45992.527761226855</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45992.527761226855</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45992.527761226855</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45992.527761226855</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45992.527761226855</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45992.527761226855</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45992.527761226855</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45992.527761226855</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45992.527761226855</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45992.527761226855</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45992.527761226855</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45992.527761226855</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45992.527761226855</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45992.527761226855</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45992.527761226855</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45992.527761226855</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45992.527761226855</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45992.527761226855</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45992.527761226855</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45992.527761226855</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45992.527761226855</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45992.527761226855</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45992.527761226855</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45992.527761226855</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45992.527761226855</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45992.527761226855</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45992.527761226855</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45992.527761226855</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45992.527761226855</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45992.527761226855</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45992.527761226855</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45992.527761226855</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45992.527761226855</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45992.527761226855</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45992.527761226855</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45992.527761226855</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45992.527761226855</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45992.527761226855</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45992.527761226855</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45992.527761226855</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45992.527761226855</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45992.527761226855</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45992.527761226855</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45992.527761226855</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45992.527761226855</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45992.527761226855</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45992.527761226855</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45992.527761226855</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ref="G93:G156" ca="1" si="2">IFERROR(NOW()-F93,"-")</f>
        <v>45992.527761226855</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45992.527761226855</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45992.527761226855</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45992.527761226855</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45992.527761226855</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45992.527761226855</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45992.527761226855</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45992.527761226855</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45992.527761226855</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45992.527761226855</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45992.527761226855</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45992.527761226855</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45992.527761226855</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45992.527761226855</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45992.527761226855</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45992.527761226855</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45992.527761226855</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45992.527761226855</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45992.527761226855</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45992.527761226855</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45992.527761226855</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45992.527761226855</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45992.527761226855</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45992.527761226855</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45992.527761226855</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45992.527761226855</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45992.527761226855</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45992.527761226855</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45992.527761226855</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45992.527761226855</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45992.527761226855</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45992.527761226855</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45992.527761226855</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45992.527761226855</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45992.527761226855</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45992.527761226855</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45992.527761226855</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45992.527761226855</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45992.527761226855</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45992.527761226855</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45992.527761226855</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45992.527761226855</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45992.527761226855</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45992.527761226855</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45992.527761226855</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45992.527761226855</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45992.527761226855</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45992.527761226855</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45992.527761226855</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45992.527761226855</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45992.527761226855</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45992.527761226855</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45992.527761226855</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45992.527761226855</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45992.527761226855</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45992.527761226855</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45992.527761226855</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45992.527761226855</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45992.527761226855</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45992.527761226855</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45992.527761226855</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45992.527761226855</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45992.527761226855</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45992.527761226855</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ref="G157:G220" ca="1" si="3">IFERROR(NOW()-F157,"-")</f>
        <v>45992.527761226855</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45992.527761226855</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45992.527761226855</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45992.527761226855</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45992.527761226855</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45992.527761226855</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45992.527761226855</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45992.527761226855</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45992.527761226855</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45992.527761226855</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45992.527761226855</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45992.527761226855</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45992.527761226855</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45992.527761226855</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45992.527761226855</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45992.527761226855</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45992.527761226855</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45992.527761226855</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45992.527761226855</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45992.527761226855</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45992.527761226855</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45992.527761226855</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45992.527761226855</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45992.527761226855</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45992.527761226855</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45992.527761226855</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45992.527761226855</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45992.527761226855</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45992.527761226855</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45992.527761226855</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45992.527761226855</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45992.527761226855</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45992.527761226855</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45992.527761226855</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45992.527761226855</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45992.527761226855</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45992.527761226855</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45992.527761226855</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45992.527761226855</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45992.527761226855</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45992.527761226855</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45992.527761226855</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45992.527761226855</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45992.527761226855</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45992.527761226855</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45992.527761226855</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45992.527761226855</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45992.527761226855</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45992.527761226855</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45992.527761226855</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45992.527761226855</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45992.527761226855</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45992.527761226855</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45992.527761226855</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45992.527761226855</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45992.527761226855</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45992.527761226855</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45992.527761226855</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45992.527761226855</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45992.527761226855</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45992.527761226855</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45992.527761226855</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45992.527761226855</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45992.527761226855</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ref="G221:G284" ca="1" si="4">IFERROR(NOW()-F221,"-")</f>
        <v>45992.527761226855</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45992.527761226855</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45992.527761226855</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45992.527761226855</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45992.527761226855</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45992.527761226855</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45992.527761226855</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45992.527761226855</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45992.527761226855</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45992.527761226855</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45992.527761226855</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45992.527761226855</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45992.527761226855</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45992.527761226855</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45992.527761226855</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45992.527761226855</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45992.527761226855</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45992.527761226855</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45992.527761226855</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45992.527761226855</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45992.527761226855</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45992.527761226855</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45992.527761226855</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45992.527761226855</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45992.527761226855</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45992.527761226855</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45992.527761226855</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45992.527761226855</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45992.527761226855</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45992.527761226855</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45992.527761226855</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45992.527761226855</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45992.527761226855</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45992.527761226855</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45992.527761226855</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45992.527761226855</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45992.527761226855</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45992.527761226855</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45992.527761226855</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45992.527761226855</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45992.527761226855</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45992.527761226855</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45992.527761226855</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45992.527761226855</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45992.527761226855</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45992.527761226855</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45992.527761226855</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45992.527761226855</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45992.527761226855</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45992.527761226855</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45992.527761226855</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45992.527761226855</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45992.527761226855</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45992.527761226855</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45992.527761226855</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45992.527761226855</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45992.527761226855</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45992.527761226855</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45992.527761226855</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45992.527761226855</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45992.527761226855</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45992.527761226855</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45992.527761226855</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45992.527761226855</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ref="G285:G348" ca="1" si="5">IFERROR(NOW()-F285,"-")</f>
        <v>45992.527761226855</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45992.527761226855</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45992.527761226855</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45992.527761226855</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45992.527761226855</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45992.527761226855</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45992.527761226855</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45992.527761226855</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45992.527761226855</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45992.527761226855</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45992.527761226855</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45992.527761226855</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45992.527761226855</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45992.527761226855</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45992.527761226855</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45992.527761226855</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45992.527761226855</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45992.527761226855</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45992.527761226855</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45992.527761226855</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45992.527761226855</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45992.527761226855</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45992.527761226855</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45992.527761226855</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45992.527761226855</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45992.527761226855</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45992.527761226855</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45992.527761226855</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45992.527761226855</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45992.527761226855</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45992.527761226855</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45992.527761226855</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45992.527761226855</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45992.527761226855</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45992.527761226855</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45992.527761226855</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45992.527761226855</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45992.527761226855</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45992.527761226855</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45992.527761226855</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45992.527761226855</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45992.527761226855</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45992.527761226855</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45992.527761226855</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45992.527761226855</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45992.527761226855</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45992.527761226855</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45992.527761226855</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45992.527761226855</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45992.527761226855</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45992.527761226855</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45992.527761226855</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45992.527761226855</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45992.527761226855</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45992.527761226855</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45992.527761226855</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45992.527761226855</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45992.527761226855</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45992.527761226855</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45992.527761226855</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45992.527761226855</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45992.527761226855</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45992.527761226855</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45992.527761226855</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ref="G349:G412" ca="1" si="6">IFERROR(NOW()-F349,"-")</f>
        <v>45992.527761226855</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45992.527761226855</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45992.527761226855</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45992.527761226855</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45992.527761226855</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45992.527761226855</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45992.527761226855</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45992.527761226855</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45992.527761226855</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45992.527761226855</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45992.527761226855</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45992.527761226855</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45992.527761226855</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45992.527761226855</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45992.527761226855</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45992.527761226855</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45992.527761226855</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45992.527761226855</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45992.527761226855</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45992.527761226855</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45992.527761226855</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45992.527761226855</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45992.527761226855</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45992.527761226855</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45992.527761226855</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45992.527761226855</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45992.527761226855</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45992.527761226855</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45992.527761226855</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45992.527761226855</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45992.527761226855</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45992.527761226855</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45992.527761226855</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45992.527761226855</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45992.527761226855</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45992.527761226855</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45992.527761226855</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45992.527761226855</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45992.527761226855</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45992.527761226855</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45992.527761226855</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45992.527761226855</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45992.527761226855</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45992.527761226855</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45992.527761226855</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45992.527761226855</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45992.527761226855</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45992.527761226855</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45992.527761226855</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45992.527761226855</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45992.527761226855</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45992.527761226855</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45992.527761226855</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45992.527761226855</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45992.527761226855</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45992.527761226855</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45992.527761226855</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45992.527761226855</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45992.527761226855</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45992.527761226855</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45992.527761226855</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45992.527761226855</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45992.527761226855</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45992.527761226855</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ref="G413:G476" ca="1" si="7">IFERROR(NOW()-F413,"-")</f>
        <v>45992.527761226855</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45992.527761226855</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45992.527761226855</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45992.527761226855</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45992.527761226855</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45992.527761226855</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45992.527761226855</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45992.527761226855</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45992.527761226855</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45992.527761226855</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45992.527761226855</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45992.527761226855</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45992.527761226855</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45992.527761226855</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45992.527761226855</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45992.527761226855</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45992.527761226855</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45992.527761226855</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45992.527761226855</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45992.527761226855</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45992.527761226855</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45992.527761226855</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45992.527761226855</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45992.527761226855</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45992.527761226855</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45992.527761226855</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45992.527761226855</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45992.527761226855</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45992.527761226855</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45992.527761226855</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45992.527761226855</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45992.527761226855</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45992.527761226855</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45992.527761226855</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45992.527761226855</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45992.527761226855</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45992.527761226855</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45992.527761226855</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45992.527761226855</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45992.527761226855</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45992.527761226855</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45992.527761226855</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45992.527761226855</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45992.527761226855</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45992.527761226855</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45992.527761226855</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45992.527761226855</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45992.527761226855</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45992.527761226855</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45992.527761226855</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45992.527761226855</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45992.527761226855</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45992.527761226855</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45992.527761226855</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45992.527761226855</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45992.527761226855</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45992.527761226855</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45992.527761226855</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45992.527761226855</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45992.527761226855</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45992.527761226855</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45992.527761226855</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45992.527761226855</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45992.527761226855</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ref="G477:G540" ca="1" si="8">IFERROR(NOW()-F477,"-")</f>
        <v>45992.527761226855</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45992.527761226855</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45992.527761226855</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45992.527761226855</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45992.527761226855</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45992.527761226855</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45992.527761226855</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45992.527761226855</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45992.527761226855</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45992.527761226855</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45992.527761226855</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45992.527761226855</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45992.527761226855</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45992.527761226855</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45992.527761226855</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45992.527761226855</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45992.527761226855</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45992.527761226855</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45992.527761226855</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45992.527761226855</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45992.527761226855</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45992.527761226855</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45992.527761226855</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45992.527761226855</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45992.527761226855</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45992.527761226855</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45992.527761226855</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45992.527761226855</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45992.527761226855</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45992.527761226855</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45992.527761226855</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45992.527761226855</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45992.527761226855</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45992.527761226855</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45992.527761226855</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45992.527761226855</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45992.527761226855</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45992.527761226855</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45992.527761226855</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45992.527761226855</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45992.527761226855</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45992.527761226855</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45992.527761226855</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45992.527761226855</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45992.527761226855</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45992.527761226855</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45992.527761226855</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45992.527761226855</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45992.527761226855</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45992.527761226855</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45992.527761226855</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45992.527761226855</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45992.527761226855</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45992.527761226855</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45992.527761226855</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45992.527761226855</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45992.527761226855</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45992.527761226855</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45992.527761226855</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45992.527761226855</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45992.527761226855</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45992.527761226855</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45992.527761226855</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45992.527761226855</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ref="G541:G604" ca="1" si="9">IFERROR(NOW()-F541,"-")</f>
        <v>45992.527761226855</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45992.527761226855</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45992.527761226855</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45992.527761226855</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45992.527761226855</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45992.527761226855</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45992.527761226855</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45992.527761226855</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45992.527761226855</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45992.527761226855</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45992.527761226855</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45992.527761226855</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45992.527761226855</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45992.527761226855</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45992.527761226855</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45992.527761226855</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45992.527761226855</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45992.527761226855</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45992.527761226855</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45992.527761226855</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45992.527761226855</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45992.527761226855</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45992.527761226855</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45992.527761226855</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45992.527761226855</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45992.527761226855</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45992.527761226855</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45992.527761226855</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45992.527761226855</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45992.527761226855</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45992.527761226855</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45992.527761226855</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45992.527761226855</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45992.527761226855</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45992.527761226855</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45992.527761226855</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45992.527761226855</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45992.527761226855</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45992.527761226855</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45992.527761226855</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45992.527761226855</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45992.527761226855</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45992.527761226855</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45992.527761226855</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45992.527761226855</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45992.527761226855</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45992.527761226855</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45992.527761226855</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45992.527761226855</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45992.527761226855</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45992.527761226855</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45992.527761226855</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45992.527761226855</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45992.527761226855</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45992.527761226855</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45992.527761226855</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45992.527761226855</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45992.527761226855</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45992.527761226855</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45992.527761226855</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45992.527761226855</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45992.527761226855</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45992.527761226855</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45992.527761226855</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ref="G605:G668" ca="1" si="10">IFERROR(NOW()-F605,"-")</f>
        <v>45992.527761226855</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45992.527761226855</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45992.527761226855</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45992.527761226855</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45992.527761226855</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45992.527761226855</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45992.527761226855</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45992.527761226855</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45992.527761226855</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45992.527761226855</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45992.527761226855</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45992.527761226855</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45992.527761226855</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45992.527761226855</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45992.527761226855</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45992.527761226855</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45992.527761226855</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45992.527761226855</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45992.527761226855</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45992.527761226855</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45992.527761226855</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45992.527761226855</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45992.527761226855</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45992.527761226855</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45992.527761226855</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45992.527761226855</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45992.527761226855</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45992.527761226855</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45992.527761226855</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45992.527761226855</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45992.527761226855</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45992.527761226855</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45992.527761226855</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45992.527761226855</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45992.527761226855</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45992.527761226855</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45992.527761226855</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45992.527761226855</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45992.527761226855</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45992.527761226855</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45992.527761226855</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45992.527761226855</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45992.527761226855</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45992.527761226855</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45992.527761226855</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45992.527761226855</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45992.527761226855</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45992.527761226855</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45992.527761226855</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45992.527761226855</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45992.527761226855</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45992.527761226855</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45992.527761226855</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45992.527761226855</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45992.527761226855</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45992.527761226855</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45992.527761226855</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45992.527761226855</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45992.527761226855</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45992.527761226855</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45992.527761226855</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45992.527761226855</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45992.527761226855</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45992.527761226855</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ref="G669:G732" ca="1" si="11">IFERROR(NOW()-F669,"-")</f>
        <v>45992.527761226855</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45992.527761226855</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45992.527761226855</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45992.527761226855</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45992.527761226855</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45992.527761226855</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45992.527761226855</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45992.527761226855</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45992.527761226855</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45992.527761226855</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45992.527761226855</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45992.527761226855</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45992.527761226855</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45992.527761226855</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45992.527761226855</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45992.527761226855</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45992.527761226855</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45992.527761226855</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45992.527761226855</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45992.527761226855</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45992.527761226855</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45992.527761226855</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45992.527761226855</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45992.527761226855</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45992.527761226855</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45992.527761226855</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45992.527761226855</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45992.527761226855</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45992.527761226855</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45992.527761226855</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45992.527761226855</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45992.527761226855</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45992.527761226855</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45992.527761226855</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45992.527761226855</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45992.527761226855</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45992.527761226855</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45992.527761226855</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45992.527761226855</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45992.527761226855</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45992.527761226855</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45992.527761226855</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45992.527761226855</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45992.527761226855</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45992.527761226855</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45992.527761226855</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45992.527761226855</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45992.527761226855</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45992.527761226855</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45992.527761226855</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45992.527761226855</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45992.527761226855</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45992.527761226855</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45992.527761226855</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45992.527761226855</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45992.527761226855</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45992.527761226855</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45992.527761226855</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45992.527761226855</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45992.527761226855</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45992.527761226855</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45992.527761226855</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45992.527761226855</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45992.527761226855</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ref="G733:G796" ca="1" si="12">IFERROR(NOW()-F733,"-")</f>
        <v>45992.527761226855</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45992.527761226855</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45992.527761226855</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45992.527761226855</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45992.527761226855</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45992.527761226855</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45992.527761226855</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45992.527761226855</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45992.527761226855</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45992.527761226855</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45992.527761226855</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45992.527761226855</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45992.527761226855</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45992.527761226855</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45992.527761226855</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45992.527761226855</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45992.527761226855</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45992.527761226855</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45992.527761226855</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45992.527761226855</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45992.527761226855</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45992.527761226855</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45992.527761226855</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45992.527761226855</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45992.527761226855</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45992.527761226855</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45992.527761226855</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45992.527761226855</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45992.527761226855</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45992.527761226855</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45992.527761226855</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45992.527761226855</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45992.527761226855</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45992.527761226855</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45992.527761226855</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45992.527761226855</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45992.527761226855</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45992.527761226855</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45992.527761226855</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45992.527761226855</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45992.527761226855</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45992.527761226855</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45992.527761226855</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45992.527761226855</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45992.527761226855</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45992.527761226855</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45992.527761226855</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45992.527761226855</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45992.527761226855</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45992.527761226855</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45992.527761226855</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45992.527761226855</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45992.527761226855</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45992.527761226855</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45992.527761226855</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45992.527761226855</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45992.527761226855</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45992.527761226855</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45992.527761226855</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45992.527761226855</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45992.527761226855</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45992.527761226855</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45992.527761226855</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45992.527761226855</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ref="G797:G860" ca="1" si="13">IFERROR(NOW()-F797,"-")</f>
        <v>45992.527761226855</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45992.527761226855</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45992.527761226855</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45992.527761226855</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45992.527761226855</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45992.527761226855</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45992.527761226855</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45992.527761226855</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45992.527761226855</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45992.527761226855</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45992.527761226855</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45992.527761226855</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45992.527761226855</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45992.527761226855</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45992.527761226855</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45992.527761226855</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45992.527761226855</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45992.527761226855</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45992.527761226855</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45992.527761226855</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45992.527761226855</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45992.527761226855</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45992.527761226855</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45992.527761226855</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45992.527761226855</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45992.527761226855</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45992.527761226855</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45992.527761226855</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45992.527761226855</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45992.527761226855</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45992.527761226855</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45992.527761226855</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45992.527761226855</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45992.527761226855</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45992.527761226855</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45992.527761226855</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45992.527761226855</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45992.527761226855</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45992.527761226855</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45992.527761226855</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45992.527761226855</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45992.527761226855</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45992.527761226855</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45992.527761226855</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45992.527761226855</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45992.527761226855</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45992.527761226855</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45992.527761226855</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45992.527761226855</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45992.527761226855</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45992.527761226855</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45992.527761226855</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45992.527761226855</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45992.527761226855</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45992.527761226855</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45992.527761226855</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45992.527761226855</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45992.527761226855</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45992.527761226855</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45992.527761226855</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45992.527761226855</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45992.527761226855</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45992.527761226855</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45992.527761226855</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ref="G861:G924" ca="1" si="14">IFERROR(NOW()-F861,"-")</f>
        <v>45992.527761226855</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45992.527761226855</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45992.527761226855</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45992.527761226855</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45992.527761226855</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45992.527761226855</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45992.527761226855</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45992.527761226855</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45992.527761226855</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45992.527761226855</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45992.527761226855</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45992.527761226855</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45992.527761226855</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45992.527761226855</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45992.527761226855</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45992.527761226855</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45992.527761226855</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45992.527761226855</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45992.527761226855</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45992.527761226855</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45992.527761226855</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45992.527761226855</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45992.527761226855</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45992.527761226855</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45992.527761226855</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45992.527761226855</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45992.527761226855</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45992.527761226855</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45992.527761226855</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45992.527761226855</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45992.527761226855</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45992.527761226855</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45992.527761226855</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45992.527761226855</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45992.527761226855</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45992.527761226855</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45992.527761226855</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45992.527761226855</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45992.527761226855</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45992.527761226855</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45992.527761226855</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45992.527761226855</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45992.527761226855</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45992.527761226855</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45992.527761226855</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45992.527761226855</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45992.527761226855</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45992.527761226855</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45992.527761226855</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45992.527761226855</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45992.527761226855</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45992.527761226855</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45992.527761226855</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45992.527761226855</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45992.527761226855</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45992.527761226855</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45992.527761226855</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45992.527761226855</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45992.527761226855</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45992.527761226855</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45992.527761226855</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45992.527761226855</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45992.527761226855</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45992.527761226855</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ref="G925:G939" ca="1" si="15">IFERROR(NOW()-F925,"-")</f>
        <v>45992.527761226855</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45992.527761226855</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45992.527761226855</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45992.527761226855</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45992.527761226855</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45992.527761226855</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45992.527761226855</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45992.527761226855</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45992.527761226855</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45992.527761226855</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45992.527761226855</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45992.527761226855</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45992.527761226855</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45992.527761226855</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45992.527761226855</v>
      </c>
      <c r="H939" s="22"/>
      <c r="I939" s="19" t="str">
        <f>IFERROR(VLOOKUP(D939,DB!A:F,6,0),"")</f>
        <v/>
      </c>
      <c r="J939" s="18" t="str">
        <f>IFERROR(VLOOKUP(D939,DB!A:G,7,0),"")</f>
        <v/>
      </c>
      <c r="K939" s="42"/>
      <c r="L939" s="23" t="str">
        <f>IFERROR(VLOOKUP(D939,DB!A:I,9,0),"")</f>
        <v/>
      </c>
    </row>
  </sheetData>
  <dataValidations count="2">
    <dataValidation allowBlank="1" showInputMessage="1" showErrorMessage="1" sqref="E1" xr:uid="{5914219A-CB83-432D-936A-CC0CB6F3982A}"/>
    <dataValidation type="list" allowBlank="1" showInputMessage="1" showErrorMessage="1" sqref="E2:E93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52"/>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39200</v>
      </c>
      <c r="B2" s="88" t="str">
        <f>IFERROR(VLOOKUP(D2,DB!A:K,11,0),"")</f>
        <v>R4</v>
      </c>
      <c r="C2" s="90">
        <v>1</v>
      </c>
      <c r="D2" s="88" t="s">
        <v>35166</v>
      </c>
      <c r="E2" s="91" t="s">
        <v>39106</v>
      </c>
      <c r="F2" s="92">
        <v>45703.480717592596</v>
      </c>
      <c r="G2" s="93">
        <f ca="1">IFERROR(NOW()-F2,"")</f>
        <v>289.04704363425844</v>
      </c>
      <c r="H2" s="92">
        <v>45703.474768518521</v>
      </c>
      <c r="I2" s="92" t="str">
        <f>IFERROR(VLOOKUP(D2,DB!A:F,6,0),"")</f>
        <v>SCECO</v>
      </c>
      <c r="J2" s="92" t="str">
        <f>IFERROR(VLOOKUP(D2,DB!A:G,7,0),"")</f>
        <v>Dead</v>
      </c>
      <c r="K2" s="94" t="s">
        <v>39201</v>
      </c>
      <c r="L2" s="88" t="str">
        <f>IFERROR(VLOOKUP(D2,DB!A:I,9,0),"")</f>
        <v>Latis</v>
      </c>
    </row>
    <row r="3" spans="1:16" ht="36" customHeight="1">
      <c r="A3" s="110" t="s">
        <v>39202</v>
      </c>
      <c r="B3" s="110" t="s">
        <v>5395</v>
      </c>
      <c r="C3" s="90">
        <v>1</v>
      </c>
      <c r="D3" s="88" t="s">
        <v>29846</v>
      </c>
      <c r="E3" s="91" t="s">
        <v>39106</v>
      </c>
      <c r="F3" s="92"/>
      <c r="G3" s="93">
        <f t="shared" ref="G3:G14" ca="1" si="0">IFERROR(NOW()-F3,"")</f>
        <v>45992.527761226855</v>
      </c>
      <c r="H3" s="92">
        <v>45992.412245370368</v>
      </c>
      <c r="I3" s="110" t="str">
        <f>IFERROR(VLOOKUP(D3,DB!A:F,6,0),"")</f>
        <v>SCECO</v>
      </c>
      <c r="J3" s="110" t="str">
        <f>IFERROR(VLOOKUP(D3,DB!A:G,7,0),"")</f>
        <v>Dead</v>
      </c>
      <c r="K3" s="94" t="s">
        <v>39203</v>
      </c>
      <c r="L3" s="88" t="str">
        <f>IFERROR(VLOOKUP(#REF!,DB!A:I,9,0),"")</f>
        <v/>
      </c>
    </row>
    <row r="4" spans="1:16" ht="15" customHeight="1">
      <c r="A4" s="110" t="s">
        <v>39204</v>
      </c>
      <c r="B4" s="110" t="str">
        <f>IFERROR(VLOOKUP(D4,DB!A:K,11,0),"")</f>
        <v>R4</v>
      </c>
      <c r="C4" s="90">
        <v>1</v>
      </c>
      <c r="D4" s="88" t="s">
        <v>37620</v>
      </c>
      <c r="E4" s="91" t="s">
        <v>39106</v>
      </c>
      <c r="F4" s="92"/>
      <c r="G4" s="93">
        <f t="shared" ca="1" si="0"/>
        <v>45992.527761226855</v>
      </c>
      <c r="H4" s="92">
        <v>45992.490497685183</v>
      </c>
      <c r="I4" s="110" t="str">
        <f>IFERROR(VLOOKUP(D4,DB!A:F,6,0),"")</f>
        <v>Generator-SG</v>
      </c>
      <c r="J4" s="110" t="str">
        <f>IFERROR(VLOOKUP(D4,DB!A:G,7,0),"")</f>
        <v>Dead</v>
      </c>
      <c r="K4" s="94" t="s">
        <v>39205</v>
      </c>
      <c r="L4" s="88" t="str">
        <f>IFERROR(VLOOKUP(D4,DB!A:I,9,0),"")</f>
        <v>Latis</v>
      </c>
    </row>
    <row r="5" spans="1:16" ht="15" customHeight="1">
      <c r="A5" s="110" t="s">
        <v>39206</v>
      </c>
      <c r="B5" s="110" t="str">
        <f>IFERROR(VLOOKUP(D5,DB!A:K,11,0),"")</f>
        <v>R4</v>
      </c>
      <c r="C5" s="90">
        <v>1</v>
      </c>
      <c r="D5" s="88" t="s">
        <v>37349</v>
      </c>
      <c r="E5" s="91" t="s">
        <v>39106</v>
      </c>
      <c r="F5" s="92">
        <v>45992.496562499997</v>
      </c>
      <c r="G5" s="93">
        <f t="shared" ca="1" si="0"/>
        <v>3.1198726857837755E-2</v>
      </c>
      <c r="H5" s="92">
        <v>45992.487534722219</v>
      </c>
      <c r="I5" s="110" t="str">
        <f>IFERROR(VLOOKUP(D5,DB!A:F,6,0),"")</f>
        <v>SCECO</v>
      </c>
      <c r="J5" s="110" t="str">
        <f>IFERROR(VLOOKUP(D5,DB!A:G,7,0),"")</f>
        <v>Dead</v>
      </c>
      <c r="K5" s="94" t="s">
        <v>39207</v>
      </c>
      <c r="L5" s="88" t="str">
        <f>IFERROR(VLOOKUP(D5,DB!A:I,9,0),"")</f>
        <v>Latis</v>
      </c>
    </row>
    <row r="6" spans="1:16" ht="15" customHeight="1">
      <c r="A6" s="110"/>
      <c r="B6" s="110" t="str">
        <f>IFERROR(VLOOKUP(D6,DB!A:K,11,0),"")</f>
        <v/>
      </c>
      <c r="C6" s="90"/>
      <c r="D6" s="88"/>
      <c r="E6" s="91"/>
      <c r="F6" s="92"/>
      <c r="G6" s="93">
        <f t="shared" ca="1" si="0"/>
        <v>45992.527761226855</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45992.527761226855</v>
      </c>
      <c r="H7" s="92"/>
      <c r="I7" s="110" t="str">
        <f>IFERROR(VLOOKUP(D7,DB!A:F,6,0),"")</f>
        <v/>
      </c>
      <c r="J7" s="110" t="str">
        <f>IFERROR(VLOOKUP(D7,DB!A:G,7,0),"")</f>
        <v/>
      </c>
      <c r="K7" s="94"/>
      <c r="L7" s="88" t="str">
        <f>IFERROR(VLOOKUP(D7,DB!A:I,9,0),"")</f>
        <v/>
      </c>
    </row>
    <row r="8" spans="1:16" ht="15" customHeight="1">
      <c r="A8" s="110"/>
      <c r="B8" s="110" t="str">
        <f>IFERROR(VLOOKUP(D9,DB!A:K,11,0),"")</f>
        <v/>
      </c>
      <c r="C8" s="90"/>
      <c r="D8" s="150"/>
      <c r="E8" s="91"/>
      <c r="F8" s="92"/>
      <c r="G8" s="93">
        <f t="shared" ca="1" si="0"/>
        <v>45992.527761226855</v>
      </c>
      <c r="H8" s="92"/>
      <c r="I8" s="110" t="str">
        <f>IFERROR(VLOOKUP(D9,DB!A:F,6,0),"")</f>
        <v/>
      </c>
      <c r="J8" s="110" t="str">
        <f>IFERROR(VLOOKUP(D9,DB!A:G,7,0),"")</f>
        <v/>
      </c>
      <c r="K8" s="94"/>
      <c r="L8" s="88" t="str">
        <f>IFERROR(VLOOKUP(D9,DB!A:I,9,0),"")</f>
        <v/>
      </c>
    </row>
    <row r="9" spans="1:16" ht="15" customHeight="1">
      <c r="A9" s="110"/>
      <c r="B9" s="110" t="str">
        <f>IFERROR(VLOOKUP(#REF!,DB!A:K,11,0),"")</f>
        <v/>
      </c>
      <c r="C9" s="90"/>
      <c r="D9" s="88"/>
      <c r="E9" s="91"/>
      <c r="F9" s="92"/>
      <c r="G9" s="93">
        <f t="shared" ca="1" si="0"/>
        <v>45992.527761226855</v>
      </c>
      <c r="H9" s="92"/>
      <c r="I9" s="110" t="str">
        <f>IFERROR(VLOOKUP(#REF!,DB!A:F,6,0),"")</f>
        <v/>
      </c>
      <c r="J9" s="110" t="str">
        <f>IFERROR(VLOOKUP(#REF!,DB!A:G,7,0),"")</f>
        <v/>
      </c>
      <c r="K9" s="94"/>
      <c r="L9" s="88" t="str">
        <f>IFERROR(VLOOKUP(#REF!,DB!A:I,9,0),"")</f>
        <v/>
      </c>
    </row>
    <row r="10" spans="1:16" ht="15" customHeight="1">
      <c r="A10" s="110"/>
      <c r="B10" s="110" t="str">
        <f>IFERROR(VLOOKUP(D10,DB!A:K,11,0),"")</f>
        <v/>
      </c>
      <c r="C10" s="90"/>
      <c r="D10" s="88"/>
      <c r="E10" s="91"/>
      <c r="F10" s="92"/>
      <c r="G10" s="93">
        <f t="shared" ca="1" si="0"/>
        <v>45992.527761226855</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45992.527761226855</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45992.527761226855</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45992.527761226855</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45992.527761226855</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ref="G15:G78" ca="1" si="1">IFERROR(NOW()-F15,"")</f>
        <v>45992.527761226855</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1"/>
        <v>45992.527761226855</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1"/>
        <v>45992.527761226855</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45992.527761226855</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45992.527761226855</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45992.527761226855</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45992.527761226855</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45992.527761226855</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45992.527761226855</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45992.527761226855</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45992.527761226855</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45992.527761226855</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45992.527761226855</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45992.527761226855</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45992.527761226855</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45992.527761226855</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45992.527761226855</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45992.527761226855</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45992.527761226855</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45992.527761226855</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45992.527761226855</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45992.527761226855</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45992.527761226855</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45992.527761226855</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45992.527761226855</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45992.527761226855</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45992.527761226855</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45992.527761226855</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45992.527761226855</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45992.527761226855</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45992.527761226855</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45992.527761226855</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45992.527761226855</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45992.527761226855</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45992.527761226855</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45992.527761226855</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45992.527761226855</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45992.527761226855</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45992.527761226855</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45992.527761226855</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45992.527761226855</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45992.527761226855</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45992.527761226855</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45992.527761226855</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45992.527761226855</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45992.527761226855</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45992.527761226855</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45992.527761226855</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45992.527761226855</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45992.527761226855</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45992.527761226855</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45992.527761226855</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45992.527761226855</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45992.527761226855</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45992.527761226855</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45992.527761226855</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45992.527761226855</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45992.527761226855</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45992.527761226855</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45992.527761226855</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45992.527761226855</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45992.527761226855</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45992.527761226855</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45992.527761226855</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ref="G79:G142" ca="1" si="2">IFERROR(NOW()-F79,"")</f>
        <v>45992.527761226855</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2"/>
        <v>45992.527761226855</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45992.527761226855</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45992.527761226855</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45992.527761226855</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45992.527761226855</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45992.527761226855</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45992.527761226855</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45992.527761226855</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45992.527761226855</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45992.527761226855</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45992.527761226855</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45992.527761226855</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45992.527761226855</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45992.527761226855</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45992.527761226855</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45992.527761226855</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45992.527761226855</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45992.527761226855</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45992.527761226855</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45992.527761226855</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45992.527761226855</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45992.527761226855</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45992.527761226855</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45992.527761226855</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45992.527761226855</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45992.527761226855</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45992.527761226855</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45992.527761226855</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45992.527761226855</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45992.527761226855</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45992.527761226855</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45992.527761226855</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45992.527761226855</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45992.527761226855</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45992.527761226855</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45992.527761226855</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45992.527761226855</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45992.527761226855</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45992.527761226855</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45992.527761226855</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45992.527761226855</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45992.527761226855</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45992.527761226855</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45992.527761226855</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45992.527761226855</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45992.527761226855</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45992.527761226855</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45992.527761226855</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45992.527761226855</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45992.527761226855</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45992.527761226855</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45992.527761226855</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45992.527761226855</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45992.527761226855</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45992.527761226855</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45992.527761226855</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45992.527761226855</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45992.527761226855</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45992.527761226855</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45992.527761226855</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45992.527761226855</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45992.527761226855</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45992.527761226855</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ref="G143:G206" ca="1" si="3">IFERROR(NOW()-F143,"")</f>
        <v>45992.527761226855</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3"/>
        <v>45992.527761226855</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45992.527761226855</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45992.527761226855</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45992.527761226855</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45992.527761226855</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45992.527761226855</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45992.527761226855</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45992.527761226855</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45992.527761226855</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45992.527761226855</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45992.527761226855</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45992.527761226855</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45992.527761226855</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45992.527761226855</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45992.527761226855</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45992.527761226855</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45992.527761226855</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45992.527761226855</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45992.527761226855</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45992.527761226855</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45992.527761226855</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45992.527761226855</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45992.527761226855</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45992.527761226855</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45992.527761226855</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45992.527761226855</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45992.527761226855</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45992.527761226855</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45992.527761226855</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45992.527761226855</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45992.527761226855</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45992.527761226855</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45992.527761226855</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45992.527761226855</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45992.527761226855</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45992.527761226855</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45992.527761226855</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45992.527761226855</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45992.527761226855</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45992.527761226855</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45992.527761226855</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45992.527761226855</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45992.527761226855</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45992.527761226855</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45992.527761226855</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45992.527761226855</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45992.527761226855</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45992.527761226855</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45992.527761226855</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45992.527761226855</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45992.527761226855</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45992.527761226855</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45992.527761226855</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45992.527761226855</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45992.527761226855</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45992.527761226855</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45992.527761226855</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45992.527761226855</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45992.527761226855</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45992.527761226855</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45992.527761226855</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45992.527761226855</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45992.527761226855</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ref="G207:G252" ca="1" si="4">IFERROR(NOW()-F207,"")</f>
        <v>45992.527761226855</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4"/>
        <v>45992.527761226855</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4"/>
        <v>45992.527761226855</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45992.527761226855</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45992.527761226855</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45992.527761226855</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45992.527761226855</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45992.527761226855</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45992.527761226855</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45992.527761226855</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45992.527761226855</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45992.527761226855</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45992.527761226855</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45992.527761226855</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45992.527761226855</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45992.527761226855</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45992.527761226855</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45992.527761226855</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45992.527761226855</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45992.527761226855</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45992.527761226855</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45992.527761226855</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45992.527761226855</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45992.527761226855</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45992.527761226855</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45992.527761226855</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45992.527761226855</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45992.527761226855</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45992.527761226855</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45992.527761226855</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45992.527761226855</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45992.527761226855</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45992.527761226855</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45992.527761226855</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45992.527761226855</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45992.527761226855</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45992.527761226855</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45992.527761226855</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45992.527761226855</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45992.527761226855</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45992.527761226855</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45992.527761226855</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45992.527761226855</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45992.527761226855</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45992.527761226855</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45992.527761226855</v>
      </c>
      <c r="H252" s="92"/>
      <c r="I252" s="110" t="str">
        <f>IFERROR(VLOOKUP(D252,DB!A:F,6,0),"")</f>
        <v/>
      </c>
      <c r="J252" s="110" t="str">
        <f>IFERROR(VLOOKUP(D252,DB!A:G,7,0),"")</f>
        <v/>
      </c>
      <c r="K252" s="94"/>
      <c r="L252" s="88" t="str">
        <f>IFERROR(VLOOKUP(D252,DB!A:I,9,0),"")</f>
        <v/>
      </c>
    </row>
  </sheetData>
  <dataValidations count="2">
    <dataValidation allowBlank="1" showInputMessage="1" showErrorMessage="1" sqref="E1" xr:uid="{A4F81451-56CC-4543-9497-104C4E44EE4B}"/>
    <dataValidation type="list" allowBlank="1" showInputMessage="1" showErrorMessage="1" sqref="E2:E25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9"/>
  <sheetViews>
    <sheetView workbookViewId="0">
      <selection activeCell="K14" sqref="K14"/>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39208</v>
      </c>
      <c r="B2" s="37" t="str">
        <f>IFERROR(VLOOKUP(D2,DB!A:K,11,0),"")</f>
        <v>R5</v>
      </c>
      <c r="C2" s="37">
        <v>3</v>
      </c>
      <c r="D2" s="103" t="s">
        <v>36085</v>
      </c>
      <c r="E2" s="37" t="s">
        <v>39106</v>
      </c>
      <c r="F2" s="38">
        <v>45891.832060185188</v>
      </c>
      <c r="G2" s="105">
        <f ca="1">IFERROR(NOW()-F2,"")</f>
        <v>100.69570104166633</v>
      </c>
      <c r="H2" s="38">
        <v>45891.790393518517</v>
      </c>
      <c r="I2" s="37" t="str">
        <f>IFERROR(VLOOKUP(D2,DB!A:F,6,0),"")</f>
        <v>Generator-SG</v>
      </c>
      <c r="J2" s="37" t="str">
        <f>IFERROR(VLOOKUP(D2,DB!A:G,7,0),"")</f>
        <v>Vandalized</v>
      </c>
      <c r="K2" s="37" t="s">
        <v>39209</v>
      </c>
      <c r="L2" s="37" t="str">
        <f>IFERROR(VLOOKUP(D2,DB!A:I,9,0),"")</f>
        <v>Latis</v>
      </c>
      <c r="M2" s="102"/>
    </row>
    <row r="3" spans="1:13" s="39" customFormat="1" ht="30.75">
      <c r="A3" s="37" t="s">
        <v>39210</v>
      </c>
      <c r="B3" s="37" t="str">
        <f>IFERROR(VLOOKUP(D3,DB!A:K,11,0),"")</f>
        <v>R5</v>
      </c>
      <c r="C3" s="37">
        <v>1</v>
      </c>
      <c r="D3" s="37" t="s">
        <v>33407</v>
      </c>
      <c r="E3" s="37" t="s">
        <v>39187</v>
      </c>
      <c r="F3" s="38">
        <v>45926.188877314817</v>
      </c>
      <c r="G3" s="105">
        <f t="shared" ref="G3" ca="1" si="0">IFERROR(NOW()-F3,"")</f>
        <v>66.338883912038</v>
      </c>
      <c r="H3" s="38">
        <v>45926.158159722225</v>
      </c>
      <c r="I3" s="37" t="str">
        <f>IFERROR(VLOOKUP(D3,DB!A:F,6,0),"")</f>
        <v>SCECO</v>
      </c>
      <c r="J3" s="37" t="str">
        <f>IFERROR(VLOOKUP(D3,DB!A:G,7,0),"")</f>
        <v>Good</v>
      </c>
      <c r="K3" s="37" t="s">
        <v>39211</v>
      </c>
      <c r="L3" s="37" t="str">
        <f>IFERROR(VLOOKUP(D3,DB!A:I,9,0),"")</f>
        <v>Latis</v>
      </c>
      <c r="M3" s="102"/>
    </row>
    <row r="4" spans="1:13" s="39" customFormat="1" ht="39.75" customHeight="1">
      <c r="A4" s="106" t="s">
        <v>39212</v>
      </c>
      <c r="B4" s="106" t="str">
        <f>IFERROR(VLOOKUP(D4,DB!A:K,11,0),"")</f>
        <v>R5</v>
      </c>
      <c r="C4" s="106">
        <v>1</v>
      </c>
      <c r="D4" s="106" t="s">
        <v>34832</v>
      </c>
      <c r="E4" s="106" t="s">
        <v>39187</v>
      </c>
      <c r="F4" s="107">
        <v>45948.661111111112</v>
      </c>
      <c r="G4" s="108">
        <f t="shared" ref="G4" ca="1" si="1">IFERROR(NOW()-F4,"")</f>
        <v>43.866650115742232</v>
      </c>
      <c r="H4" s="107">
        <v>45948.661111111112</v>
      </c>
      <c r="I4" s="106" t="str">
        <f>IFERROR(VLOOKUP(D4,DB!A:F,6,0),"")</f>
        <v>SCECO</v>
      </c>
      <c r="J4" s="106" t="str">
        <f>IFERROR(VLOOKUP(D4,DB!A:G,7,0),"")</f>
        <v>Dead</v>
      </c>
      <c r="K4" s="106" t="s">
        <v>39213</v>
      </c>
      <c r="L4" s="106" t="str">
        <f>IFERROR(VLOOKUP(D4,DB!A:I,9,0),"")</f>
        <v>Latis</v>
      </c>
    </row>
    <row r="5" spans="1:13" s="39" customFormat="1" ht="30.75">
      <c r="A5" s="106" t="s">
        <v>39214</v>
      </c>
      <c r="B5" s="106" t="str">
        <f>IFERROR(VLOOKUP(D5,DB!A:K,11,0),"")</f>
        <v>R5</v>
      </c>
      <c r="C5" s="106">
        <v>1</v>
      </c>
      <c r="D5" s="106" t="s">
        <v>36592</v>
      </c>
      <c r="E5" s="106" t="s">
        <v>39106</v>
      </c>
      <c r="F5" s="107">
        <v>45981.373298611114</v>
      </c>
      <c r="G5" s="108">
        <f ca="1">IFERROR(NOW()-F5,"")</f>
        <v>11.154462615741068</v>
      </c>
      <c r="H5" s="136">
        <v>45981.360798611109</v>
      </c>
      <c r="I5" s="106" t="str">
        <f>IFERROR(VLOOKUP(D5,DB!A:F,6,0),"")</f>
        <v>SCECO</v>
      </c>
      <c r="J5" s="106" t="str">
        <f>IFERROR(VLOOKUP(D5,DB!A:G,7,0),"")</f>
        <v>Dead</v>
      </c>
      <c r="K5" s="106" t="s">
        <v>39215</v>
      </c>
      <c r="L5" s="106" t="str">
        <f>IFERROR(VLOOKUP(D5,DB!A:I,9,0),"")</f>
        <v>Latis</v>
      </c>
    </row>
    <row r="6" spans="1:13">
      <c r="A6" s="37"/>
      <c r="B6" s="37" t="str">
        <f>IFERROR(VLOOKUP(D6,DB!A:K,11,0),"")</f>
        <v/>
      </c>
      <c r="C6" s="37"/>
      <c r="D6" s="106"/>
      <c r="E6" s="37"/>
      <c r="F6" s="38"/>
      <c r="G6" s="135">
        <f ca="1">IFERROR(NOW()-F6,"")</f>
        <v>45992.527761226855</v>
      </c>
      <c r="H6" s="38"/>
      <c r="I6" s="37" t="str">
        <f>IFERROR(VLOOKUP(D6,DB!A:F,6,0),"")</f>
        <v/>
      </c>
      <c r="J6" s="37" t="str">
        <f>IFERROR(VLOOKUP(D6,DB!A:G,7,0),"")</f>
        <v/>
      </c>
      <c r="K6" s="37"/>
      <c r="L6" s="37" t="str">
        <f>IFERROR(VLOOKUP(D6,DB!A:I,9,0),"")</f>
        <v/>
      </c>
    </row>
    <row r="7" spans="1:13">
      <c r="A7" s="37"/>
      <c r="B7" s="37" t="str">
        <f>IFERROR(VLOOKUP(D7,DB!A:K,11,0),"")</f>
        <v/>
      </c>
      <c r="C7" s="37"/>
      <c r="D7" s="154"/>
      <c r="E7" s="37"/>
      <c r="F7" s="38"/>
      <c r="G7" s="135">
        <f ca="1">IFERROR(NOW()-F7,"")</f>
        <v>45992.527761226855</v>
      </c>
      <c r="H7" s="38"/>
      <c r="I7" s="37" t="str">
        <f>IFERROR(VLOOKUP(D7,DB!A:F,6,0),"")</f>
        <v/>
      </c>
      <c r="J7" s="37" t="str">
        <f>IFERROR(VLOOKUP(D7,DB!A:G,7,0),"")</f>
        <v/>
      </c>
      <c r="K7" s="37"/>
      <c r="L7" s="37" t="str">
        <f>IFERROR(VLOOKUP(D7,DB!A:I,9,0),"")</f>
        <v/>
      </c>
    </row>
    <row r="8" spans="1:13">
      <c r="A8" s="37"/>
      <c r="B8" s="37" t="str">
        <f>IFERROR(VLOOKUP(D8,DB!A:K,11,0),"")</f>
        <v/>
      </c>
      <c r="C8" s="37"/>
      <c r="D8" s="37"/>
      <c r="E8" s="37"/>
      <c r="F8" s="38"/>
      <c r="G8" s="105">
        <f ca="1">IFERROR(NOW()-F8,"")</f>
        <v>45992.527761226855</v>
      </c>
      <c r="H8" s="38"/>
      <c r="I8" s="37" t="str">
        <f>IFERROR(VLOOKUP(D8,DB!A:F,6,0),"")</f>
        <v/>
      </c>
      <c r="J8" s="37" t="str">
        <f>IFERROR(VLOOKUP(D8,DB!A:G,7,0),"")</f>
        <v/>
      </c>
      <c r="K8" s="37"/>
      <c r="L8" s="37" t="str">
        <f>IFERROR(VLOOKUP(D8,DB!A:I,9,0),"")</f>
        <v/>
      </c>
    </row>
    <row r="9" spans="1:13">
      <c r="A9" s="37"/>
      <c r="B9" s="37" t="str">
        <f>IFERROR(VLOOKUP(D9,DB!A:K,11,0),"")</f>
        <v/>
      </c>
      <c r="C9" s="37"/>
      <c r="D9" s="37"/>
      <c r="E9" s="37"/>
      <c r="F9" s="38"/>
      <c r="G9" s="105">
        <f ca="1">IFERROR(NOW()-F9,"")</f>
        <v>45992.527761226855</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05">
        <f ca="1">IFERROR(NOW()-F10,"")</f>
        <v>45992.527761226855</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05">
        <f ca="1">IFERROR(NOW()-F11,"")</f>
        <v>45992.527761226855</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05">
        <f ca="1">IFERROR(NOW()-F12,"")</f>
        <v>45992.527761226855</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05">
        <f ca="1">IFERROR(NOW()-F13,"")</f>
        <v>45992.527761226855</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05">
        <f ca="1">IFERROR(NOW()-F14,"")</f>
        <v>45992.527761226855</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05">
        <f ca="1">IFERROR(NOW()-F15,"")</f>
        <v>45992.527761226855</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05">
        <f ca="1">IFERROR(NOW()-F16,"")</f>
        <v>45992.527761226855</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45992.527761226855</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45992.527761226855</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45992.527761226855</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45992.527761226855</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45992.527761226855</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45992.527761226855</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45992.527761226855</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45992.527761226855</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45992.527761226855</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45992.527761226855</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45992.527761226855</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45992.527761226855</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45992.527761226855</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45992.527761226855</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45992.527761226855</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45992.527761226855</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45992.527761226855</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45992.527761226855</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45992.527761226855</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45992.527761226855</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45992.527761226855</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45992.527761226855</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45992.527761226855</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45992.527761226855</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45992.527761226855</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45992.527761226855</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45992.527761226855</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45992.527761226855</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45992.527761226855</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45992.527761226855</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45992.527761226855</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45992.527761226855</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45992.527761226855</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45992.527761226855</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45992.527761226855</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45992.527761226855</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45992.527761226855</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45992.527761226855</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45992.527761226855</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45992.527761226855</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45992.527761226855</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45992.527761226855</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45992.527761226855</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ca="1">IFERROR(NOW()-F60,"")</f>
        <v>45992.527761226855</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ca="1">IFERROR(NOW()-F61,"")</f>
        <v>45992.527761226855</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ca="1">IFERROR(NOW()-F62,"")</f>
        <v>45992.527761226855</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ca="1">IFERROR(NOW()-F63,"")</f>
        <v>45992.527761226855</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ca="1">IFERROR(NOW()-F64,"")</f>
        <v>45992.527761226855</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5">
        <f ca="1">IFERROR(NOW()-F65,"")</f>
        <v>45992.527761226855</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5">
        <f ca="1">IFERROR(NOW()-F66,"")</f>
        <v>45992.527761226855</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5">
        <f ca="1">IFERROR(NOW()-F67,"")</f>
        <v>45992.527761226855</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5">
        <f ca="1">IFERROR(NOW()-F68,"")</f>
        <v>45992.527761226855</v>
      </c>
      <c r="H68" s="38"/>
      <c r="I68" s="37" t="str">
        <f>IFERROR(VLOOKUP(D68,DB!A:F,6,0),"")</f>
        <v/>
      </c>
      <c r="J68" s="37" t="str">
        <f>IFERROR(VLOOKUP(D68,DB!A:G,7,0),"")</f>
        <v/>
      </c>
      <c r="K68" s="37"/>
      <c r="L68" s="37" t="str">
        <f>IFERROR(VLOOKUP(D68,DB!A:I,9,0),"")</f>
        <v/>
      </c>
    </row>
    <row r="69" spans="1:12">
      <c r="A69" s="151"/>
      <c r="B69" s="151" t="str">
        <f>IFERROR(VLOOKUP(D69,DB!A:K,11,0),"")</f>
        <v/>
      </c>
      <c r="C69" s="151"/>
      <c r="D69" s="151"/>
      <c r="E69" s="151"/>
      <c r="F69" s="152"/>
      <c r="G69" s="153">
        <f ca="1">IFERROR(NOW()-F69,"")</f>
        <v>45992.527761226855</v>
      </c>
      <c r="H69" s="152"/>
      <c r="I69" s="151" t="str">
        <f>IFERROR(VLOOKUP(D69,DB!A:F,6,0),"")</f>
        <v/>
      </c>
      <c r="J69" s="151" t="str">
        <f>IFERROR(VLOOKUP(D69,DB!A:G,7,0),"")</f>
        <v/>
      </c>
      <c r="K69" s="151"/>
      <c r="L69" s="151" t="str">
        <f>IFERROR(VLOOKUP(D69,DB!A:I,9,0),"")</f>
        <v/>
      </c>
    </row>
  </sheetData>
  <dataValidations count="2">
    <dataValidation allowBlank="1" showInputMessage="1" showErrorMessage="1" sqref="E1" xr:uid="{920C6338-E771-4DAE-8C89-92A9093EA4DE}"/>
    <dataValidation type="list" allowBlank="1" showInputMessage="1" showErrorMessage="1" sqref="E2:E6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72"/>
  <sheetViews>
    <sheetView tabSelected="1" workbookViewId="0">
      <selection activeCell="D3" sqref="D3"/>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39216</v>
      </c>
      <c r="B2" s="119" t="str">
        <f>IFERROR(VLOOKUP(D2,DB!A:K,11,0),"")</f>
        <v>R6</v>
      </c>
      <c r="C2" s="120">
        <v>1</v>
      </c>
      <c r="D2" s="119" t="s">
        <v>33791</v>
      </c>
      <c r="E2" s="142" t="s">
        <v>39187</v>
      </c>
      <c r="F2" s="121">
        <v>45992.473194444443</v>
      </c>
      <c r="G2" s="72">
        <f ca="1">IFERROR(NOW()-F2,"-")</f>
        <v>5.4566782411711756E-2</v>
      </c>
      <c r="H2" s="121">
        <v>45992.473194444443</v>
      </c>
      <c r="I2" s="119" t="str">
        <f>IFERROR(VLOOKUP(D2,DB!A:F,6,0),"")</f>
        <v>SCECO</v>
      </c>
      <c r="J2" s="119" t="str">
        <f>IFERROR(VLOOKUP(D2,DB!A:G,7,0),"")</f>
        <v>Vandalized</v>
      </c>
      <c r="K2" s="122" t="s">
        <v>39217</v>
      </c>
      <c r="L2" s="137" t="str">
        <f>IFERROR(VLOOKUP(D2,DB!A:I,9,0),"")</f>
        <v>Latis</v>
      </c>
    </row>
    <row r="3" spans="1:16382" ht="31.5" customHeight="1">
      <c r="A3" s="118"/>
      <c r="B3" s="119" t="str">
        <f>IFERROR(VLOOKUP(D3,DB!A:K,11,0),"")</f>
        <v/>
      </c>
      <c r="C3" s="120"/>
      <c r="D3" s="119"/>
      <c r="E3" s="142"/>
      <c r="F3" s="121"/>
      <c r="G3" s="72">
        <f ca="1">IFERROR(NOW()-F3,"-")</f>
        <v>45992.527761226855</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45992.527761226855</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45992.527761226855</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45992.527761226855</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45992.527761226855</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45992.527761226855</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45992.527761226855</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45992.527761226855</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45992.527761226855</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45992.527761226855</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45992.527761226855</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45992.527761226855</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45992.527761226855</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45992.527761226855</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45992.527761226855</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45992.527761226855</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45992.527761226855</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45992.527761226855</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45992.527761226855</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45992.527761226855</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45992.527761226855</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45992.527761226855</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45992.527761226855</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45992.527761226855</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45992.527761226855</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45992.527761226855</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45992.527761226855</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45992.527761226855</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45992.527761226855</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45992.527761226855</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45992.527761226855</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45992.527761226855</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45992.527761226855</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45992.527761226855</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45992.527761226855</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45992.527761226855</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45992.527761226855</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45992.527761226855</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45992.527761226855</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45992.527761226855</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45992.527761226855</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45992.527761226855</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45992.527761226855</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45992.527761226855</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45992.527761226855</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45992.527761226855</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45992.527761226855</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45992.527761226855</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45992.527761226855</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45992.527761226855</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45992.527761226855</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45992.527761226855</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45992.527761226855</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45992.527761226855</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45992.527761226855</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45992.527761226855</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45992.527761226855</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45992.527761226855</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45992.527761226855</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45992.527761226855</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45992.527761226855</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45992.527761226855</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45992.527761226855</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45992.527761226855</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45992.527761226855</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45992.527761226855</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45992.527761226855</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45992.527761226855</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45992.527761226855</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45992.527761226855</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45992.527761226855</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45992.527761226855</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45992.527761226855</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45992.527761226855</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45992.527761226855</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45992.527761226855</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45992.527761226855</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45992.527761226855</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45992.527761226855</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45992.527761226855</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45992.527761226855</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45992.527761226855</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45992.527761226855</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45992.527761226855</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45992.527761226855</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45992.527761226855</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45992.527761226855</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45992.527761226855</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45992.527761226855</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45992.527761226855</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45992.527761226855</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45992.527761226855</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45992.527761226855</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45992.527761226855</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45992.527761226855</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45992.527761226855</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45992.527761226855</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45992.527761226855</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45992.527761226855</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45992.527761226855</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45992.527761226855</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45992.527761226855</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45992.527761226855</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45992.527761226855</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45992.527761226855</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45992.527761226855</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45992.527761226855</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45992.527761226855</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45992.527761226855</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45992.527761226855</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45992.527761226855</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45992.527761226855</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45992.527761226855</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45992.527761226855</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45992.527761226855</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45992.527761226855</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45992.527761226855</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45992.527761226855</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45992.527761226855</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45992.527761226855</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45992.527761226855</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45992.527761226855</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45992.527761226855</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45992.527761226855</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45992.527761226855</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45992.527761226855</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45992.527761226855</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45992.527761226855</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45992.527761226855</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45992.527761226855</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45992.527761226855</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45992.527761226855</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45992.527761226855</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45992.527761226855</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45992.527761226855</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45992.527761226855</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45992.527761226855</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45992.527761226855</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45992.527761226855</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45992.527761226855</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45992.527761226855</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45992.527761226855</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45992.527761226855</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45992.527761226855</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45992.527761226855</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45992.527761226855</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45992.527761226855</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45992.527761226855</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45992.527761226855</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45992.527761226855</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45992.527761226855</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45992.527761226855</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45992.527761226855</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45992.527761226855</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45992.527761226855</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45992.527761226855</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45992.527761226855</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45992.527761226855</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45992.527761226855</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45992.527761226855</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45992.527761226855</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45992.527761226855</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45992.527761226855</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45992.527761226855</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45992.527761226855</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45992.527761226855</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45992.527761226855</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45992.527761226855</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45992.527761226855</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45992.527761226855</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45992.527761226855</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45992.527761226855</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45992.527761226855</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45992.527761226855</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45992.527761226855</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45992.527761226855</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45992.527761226855</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45992.527761226855</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45992.527761226855</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45992.527761226855</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45992.527761226855</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45992.527761226855</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45992.527761226855</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45992.527761226855</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45992.527761226855</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45992.527761226855</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45992.527761226855</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45992.527761226855</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45992.527761226855</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45992.527761226855</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45992.527761226855</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45992.527761226855</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45992.527761226855</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45992.527761226855</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45992.527761226855</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45992.527761226855</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45992.527761226855</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45992.527761226855</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45992.527761226855</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45992.527761226855</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45992.527761226855</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45992.527761226855</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45992.527761226855</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45992.527761226855</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45992.527761226855</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45992.527761226855</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45992.527761226855</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45992.527761226855</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45992.527761226855</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45992.527761226855</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45992.527761226855</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45992.527761226855</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45992.527761226855</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45992.527761226855</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45992.527761226855</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45992.527761226855</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45992.527761226855</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45992.527761226855</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45992.527761226855</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45992.527761226855</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45992.527761226855</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45992.527761226855</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45992.527761226855</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45992.527761226855</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45992.527761226855</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45992.527761226855</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45992.527761226855</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45992.527761226855</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45992.527761226855</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45992.527761226855</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45992.527761226855</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45992.527761226855</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45992.527761226855</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45992.527761226855</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45992.527761226855</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45992.527761226855</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45992.527761226855</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45992.527761226855</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45992.527761226855</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45992.527761226855</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45992.527761226855</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45992.527761226855</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45992.527761226855</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45992.527761226855</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45992.527761226855</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45992.527761226855</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45992.527761226855</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45992.527761226855</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45992.527761226855</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45992.527761226855</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45992.527761226855</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45992.527761226855</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45992.527761226855</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45992.527761226855</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45992.527761226855</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45992.527761226855</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45992.527761226855</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45992.527761226855</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45992.527761226855</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45992.527761226855</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45992.527761226855</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45992.527761226855</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45992.527761226855</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45992.527761226855</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45992.527761226855</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45992.527761226855</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45992.527761226855</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45992.527761226855</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45992.527761226855</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45992.527761226855</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45992.527761226855</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45992.527761226855</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45992.527761226855</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45992.527761226855</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45992.527761226855</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45992.527761226855</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45992.527761226855</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45992.527761226855</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45992.527761226855</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45992.527761226855</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45992.527761226855</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45992.527761226855</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45992.527761226855</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45992.527761226855</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45992.527761226855</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45992.527761226855</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45992.527761226855</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45992.527761226855</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45992.527761226855</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45992.527761226855</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45992.527761226855</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45992.527761226855</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45992.527761226855</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45992.527761226855</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45992.527761226855</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45992.527761226855</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45992.527761226855</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45992.527761226855</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45992.527761226855</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45992.527761226855</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45992.527761226855</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45992.527761226855</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45992.527761226855</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45992.527761226855</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45992.527761226855</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45992.527761226855</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45992.527761226855</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45992.527761226855</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45992.527761226855</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45992.527761226855</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45992.527761226855</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45992.527761226855</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45992.527761226855</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45992.527761226855</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45992.527761226855</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45992.527761226855</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45992.527761226855</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45992.527761226855</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45992.527761226855</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45992.527761226855</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45992.527761226855</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45992.527761226855</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45992.527761226855</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45992.527761226855</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45992.527761226855</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45992.527761226855</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45992.527761226855</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45992.527761226855</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45992.527761226855</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45992.527761226855</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45992.527761226855</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45992.527761226855</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45992.527761226855</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45992.527761226855</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45992.527761226855</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45992.527761226855</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45992.527761226855</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45992.527761226855</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45992.527761226855</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45992.527761226855</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45992.527761226855</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45992.527761226855</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45992.527761226855</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45992.527761226855</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45992.527761226855</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45992.527761226855</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45992.527761226855</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45992.527761226855</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45992.527761226855</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45992.527761226855</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45992.527761226855</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45992.527761226855</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45992.527761226855</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45992.527761226855</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45992.527761226855</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45992.527761226855</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45992.527761226855</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45992.527761226855</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45992.527761226855</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45992.527761226855</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45992.527761226855</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45992.527761226855</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45992.527761226855</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45992.527761226855</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45992.527761226855</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45992.527761226855</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45992.527761226855</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45992.527761226855</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45992.527761226855</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45992.527761226855</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45992.527761226855</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45992.527761226855</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45992.527761226855</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45992.527761226855</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45992.527761226855</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45992.527761226855</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45992.527761226855</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45992.527761226855</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45992.527761226855</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45992.527761226855</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45992.527761226855</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45992.527761226855</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45992.527761226855</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45992.527761226855</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45992.527761226855</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45992.527761226855</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45992.527761226855</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45992.527761226855</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45992.527761226855</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45992.527761226855</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45992.527761226855</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45992.527761226855</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45992.527761226855</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45992.527761226855</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45992.527761226855</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45992.527761226855</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45992.527761226855</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45992.527761226855</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45992.527761226855</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45992.527761226855</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45992.527761226855</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45992.527761226855</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45992.527761226855</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45992.527761226855</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45992.527761226855</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45992.527761226855</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45992.527761226855</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45992.527761226855</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45992.527761226855</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45992.527761226855</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45992.527761226855</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45992.527761226855</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45992.527761226855</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45992.527761226855</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45992.527761226855</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45992.527761226855</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45992.527761226855</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45992.527761226855</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45992.527761226855</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45992.527761226855</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45992.527761226855</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45992.527761226855</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45992.527761226855</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45992.527761226855</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45992.527761226855</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45992.527761226855</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45992.527761226855</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45992.527761226855</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45992.527761226855</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45992.527761226855</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45992.527761226855</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45992.527761226855</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45992.527761226855</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45992.527761226855</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45992.527761226855</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45992.527761226855</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45992.527761226855</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45992.527761226855</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45992.527761226855</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45992.527761226855</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45992.527761226855</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45992.527761226855</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45992.527761226855</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45992.527761226855</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45992.527761226855</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45992.527761226855</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45992.527761226855</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45992.527761226855</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45992.527761226855</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45992.527761226855</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45992.527761226855</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45992.527761226855</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45992.527761226855</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45992.527761226855</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45992.527761226855</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45992.527761226855</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45992.527761226855</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45992.527761226855</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45992.527761226855</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45992.527761226855</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45992.527761226855</v>
      </c>
      <c r="H463" s="121"/>
      <c r="I463" s="119" t="str">
        <f>IFERROR(VLOOKUP(D463,DB!A:F,6,0),"")</f>
        <v/>
      </c>
      <c r="J463" s="119" t="str">
        <f>IFERROR(VLOOKUP(D463,DB!A:G,7,0),"")</f>
        <v/>
      </c>
      <c r="K463" s="122"/>
      <c r="L463" s="137" t="str">
        <f>IFERROR(VLOOKUP(D463,DB!A:I,9,0),"")</f>
        <v/>
      </c>
    </row>
    <row r="464" spans="1:12" ht="31.5" customHeight="1">
      <c r="A464" s="118"/>
      <c r="B464" s="119" t="str">
        <f>IFERROR(VLOOKUP(D464,DB!A:K,11,0),"")</f>
        <v/>
      </c>
      <c r="C464" s="120"/>
      <c r="D464" s="119"/>
      <c r="E464" s="142"/>
      <c r="F464" s="121"/>
      <c r="G464" s="72">
        <f ca="1">IFERROR(NOW()-F464,"-")</f>
        <v>45992.527761226855</v>
      </c>
      <c r="H464" s="121"/>
      <c r="I464" s="119" t="str">
        <f>IFERROR(VLOOKUP(D464,DB!A:F,6,0),"")</f>
        <v/>
      </c>
      <c r="J464" s="119" t="str">
        <f>IFERROR(VLOOKUP(D464,DB!A:G,7,0),"")</f>
        <v/>
      </c>
      <c r="K464" s="122"/>
      <c r="L464" s="137" t="str">
        <f>IFERROR(VLOOKUP(D464,DB!A:I,9,0),"")</f>
        <v/>
      </c>
    </row>
    <row r="465" spans="1:12" ht="31.5" customHeight="1">
      <c r="A465" s="118"/>
      <c r="B465" s="119" t="str">
        <f>IFERROR(VLOOKUP(D465,DB!A:K,11,0),"")</f>
        <v/>
      </c>
      <c r="C465" s="120"/>
      <c r="D465" s="119"/>
      <c r="E465" s="142"/>
      <c r="F465" s="121"/>
      <c r="G465" s="72">
        <f ca="1">IFERROR(NOW()-F465,"-")</f>
        <v>45992.527761226855</v>
      </c>
      <c r="H465" s="121"/>
      <c r="I465" s="119" t="str">
        <f>IFERROR(VLOOKUP(D465,DB!A:F,6,0),"")</f>
        <v/>
      </c>
      <c r="J465" s="119" t="str">
        <f>IFERROR(VLOOKUP(D465,DB!A:G,7,0),"")</f>
        <v/>
      </c>
      <c r="K465" s="122"/>
      <c r="L465" s="137" t="str">
        <f>IFERROR(VLOOKUP(D465,DB!A:I,9,0),"")</f>
        <v/>
      </c>
    </row>
    <row r="466" spans="1:12" ht="31.5" customHeight="1">
      <c r="A466" s="118"/>
      <c r="B466" s="119" t="str">
        <f>IFERROR(VLOOKUP(D466,DB!A:K,11,0),"")</f>
        <v/>
      </c>
      <c r="C466" s="120"/>
      <c r="D466" s="119"/>
      <c r="E466" s="142"/>
      <c r="F466" s="121"/>
      <c r="G466" s="72">
        <f ca="1">IFERROR(NOW()-F466,"-")</f>
        <v>45992.527761226855</v>
      </c>
      <c r="H466" s="121"/>
      <c r="I466" s="119" t="str">
        <f>IFERROR(VLOOKUP(D466,DB!A:F,6,0),"")</f>
        <v/>
      </c>
      <c r="J466" s="119" t="str">
        <f>IFERROR(VLOOKUP(D466,DB!A:G,7,0),"")</f>
        <v/>
      </c>
      <c r="K466" s="122"/>
      <c r="L466" s="137" t="str">
        <f>IFERROR(VLOOKUP(D466,DB!A:I,9,0),"")</f>
        <v/>
      </c>
    </row>
    <row r="467" spans="1:12" ht="31.5" customHeight="1">
      <c r="A467" s="118"/>
      <c r="B467" s="119" t="str">
        <f>IFERROR(VLOOKUP(D467,DB!A:K,11,0),"")</f>
        <v/>
      </c>
      <c r="C467" s="120"/>
      <c r="D467" s="119"/>
      <c r="E467" s="142"/>
      <c r="F467" s="121"/>
      <c r="G467" s="72">
        <f ca="1">IFERROR(NOW()-F467,"-")</f>
        <v>45992.527761226855</v>
      </c>
      <c r="H467" s="121"/>
      <c r="I467" s="119" t="str">
        <f>IFERROR(VLOOKUP(D467,DB!A:F,6,0),"")</f>
        <v/>
      </c>
      <c r="J467" s="119" t="str">
        <f>IFERROR(VLOOKUP(D467,DB!A:G,7,0),"")</f>
        <v/>
      </c>
      <c r="K467" s="122"/>
      <c r="L467" s="137" t="str">
        <f>IFERROR(VLOOKUP(D467,DB!A:I,9,0),"")</f>
        <v/>
      </c>
    </row>
    <row r="468" spans="1:12" ht="31.5" customHeight="1">
      <c r="A468" s="118"/>
      <c r="B468" s="119" t="str">
        <f>IFERROR(VLOOKUP(D468,DB!A:K,11,0),"")</f>
        <v/>
      </c>
      <c r="C468" s="120"/>
      <c r="D468" s="119"/>
      <c r="E468" s="142"/>
      <c r="F468" s="121"/>
      <c r="G468" s="72">
        <f ca="1">IFERROR(NOW()-F468,"-")</f>
        <v>45992.527761226855</v>
      </c>
      <c r="H468" s="121"/>
      <c r="I468" s="119" t="str">
        <f>IFERROR(VLOOKUP(D468,DB!A:F,6,0),"")</f>
        <v/>
      </c>
      <c r="J468" s="119" t="str">
        <f>IFERROR(VLOOKUP(D468,DB!A:G,7,0),"")</f>
        <v/>
      </c>
      <c r="K468" s="122"/>
      <c r="L468" s="137" t="str">
        <f>IFERROR(VLOOKUP(D468,DB!A:I,9,0),"")</f>
        <v/>
      </c>
    </row>
    <row r="469" spans="1:12" ht="31.5" customHeight="1">
      <c r="A469" s="118"/>
      <c r="B469" s="119" t="str">
        <f>IFERROR(VLOOKUP(D469,DB!A:K,11,0),"")</f>
        <v/>
      </c>
      <c r="C469" s="120"/>
      <c r="D469" s="119"/>
      <c r="E469" s="142"/>
      <c r="F469" s="121"/>
      <c r="G469" s="72">
        <f ca="1">IFERROR(NOW()-F469,"-")</f>
        <v>45992.527761226855</v>
      </c>
      <c r="H469" s="121"/>
      <c r="I469" s="119" t="str">
        <f>IFERROR(VLOOKUP(D469,DB!A:F,6,0),"")</f>
        <v/>
      </c>
      <c r="J469" s="119" t="str">
        <f>IFERROR(VLOOKUP(D469,DB!A:G,7,0),"")</f>
        <v/>
      </c>
      <c r="K469" s="122"/>
      <c r="L469" s="137" t="str">
        <f>IFERROR(VLOOKUP(D469,DB!A:I,9,0),"")</f>
        <v/>
      </c>
    </row>
    <row r="470" spans="1:12" ht="31.5" customHeight="1">
      <c r="A470" s="118"/>
      <c r="B470" s="119" t="str">
        <f>IFERROR(VLOOKUP(D470,DB!A:K,11,0),"")</f>
        <v/>
      </c>
      <c r="C470" s="120"/>
      <c r="D470" s="119"/>
      <c r="E470" s="142"/>
      <c r="F470" s="121"/>
      <c r="G470" s="72">
        <f ca="1">IFERROR(NOW()-F470,"-")</f>
        <v>45992.527761226855</v>
      </c>
      <c r="H470" s="121"/>
      <c r="I470" s="119" t="str">
        <f>IFERROR(VLOOKUP(D470,DB!A:F,6,0),"")</f>
        <v/>
      </c>
      <c r="J470" s="119" t="str">
        <f>IFERROR(VLOOKUP(D470,DB!A:G,7,0),"")</f>
        <v/>
      </c>
      <c r="K470" s="122"/>
      <c r="L470" s="137" t="str">
        <f>IFERROR(VLOOKUP(D470,DB!A:I,9,0),"")</f>
        <v/>
      </c>
    </row>
    <row r="471" spans="1:12" ht="31.5" customHeight="1">
      <c r="A471" s="118"/>
      <c r="B471" s="119" t="str">
        <f>IFERROR(VLOOKUP(D471,DB!A:K,11,0),"")</f>
        <v/>
      </c>
      <c r="C471" s="120"/>
      <c r="D471" s="119"/>
      <c r="E471" s="142"/>
      <c r="F471" s="121"/>
      <c r="G471" s="72">
        <f ca="1">IFERROR(NOW()-F471,"-")</f>
        <v>45992.527761226855</v>
      </c>
      <c r="H471" s="121"/>
      <c r="I471" s="119" t="str">
        <f>IFERROR(VLOOKUP(D471,DB!A:F,6,0),"")</f>
        <v/>
      </c>
      <c r="J471" s="119" t="str">
        <f>IFERROR(VLOOKUP(D471,DB!A:G,7,0),"")</f>
        <v/>
      </c>
      <c r="K471" s="122"/>
      <c r="L471" s="137" t="str">
        <f>IFERROR(VLOOKUP(D471,DB!A:I,9,0),"")</f>
        <v/>
      </c>
    </row>
    <row r="472" spans="1:12" ht="31.5" customHeight="1">
      <c r="A472" s="143"/>
      <c r="B472" s="144" t="str">
        <f>IFERROR(VLOOKUP(D472,DB!A:K,11,0),"")</f>
        <v/>
      </c>
      <c r="C472" s="145"/>
      <c r="D472" s="144"/>
      <c r="E472" s="142"/>
      <c r="F472" s="146"/>
      <c r="G472" s="147">
        <f ca="1">IFERROR(NOW()-F472,"-")</f>
        <v>45992.527761226855</v>
      </c>
      <c r="H472" s="146"/>
      <c r="I472" s="144" t="str">
        <f>IFERROR(VLOOKUP(D472,DB!A:F,6,0),"")</f>
        <v/>
      </c>
      <c r="J472" s="144" t="str">
        <f>IFERROR(VLOOKUP(D472,DB!A:G,7,0),"")</f>
        <v/>
      </c>
      <c r="K472" s="148"/>
      <c r="L472" s="149" t="str">
        <f>IFERROR(VLOOKUP(D472,DB!A:I,9,0),"")</f>
        <v/>
      </c>
    </row>
  </sheetData>
  <dataValidations count="2">
    <dataValidation allowBlank="1" showInputMessage="1" showErrorMessage="1" sqref="E1" xr:uid="{9E1BC488-8814-4F8A-8DBE-742B3278AB71}"/>
    <dataValidation type="list" allowBlank="1" showInputMessage="1" showErrorMessage="1" sqref="E2:E47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2025-12-01T09:41:57Z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