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607" documentId="120_S{2AC9BD13-BADA-5192-A53E-5A8FF88502F6}" xr6:coauthVersionLast="47" xr6:coauthVersionMax="47" xr10:uidLastSave="{80C18E58-A1EA-4DF5-91E8-25BEA9C94AB5}"/>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3" i="4"/>
  <c r="L34" i="4"/>
  <c r="L35" i="4"/>
  <c r="L36" i="4"/>
  <c r="J33" i="4"/>
  <c r="J34" i="4"/>
  <c r="J35" i="4"/>
  <c r="J36" i="4"/>
  <c r="I33" i="4"/>
  <c r="I34" i="4"/>
  <c r="I35" i="4"/>
  <c r="I36" i="4"/>
  <c r="B33" i="4"/>
  <c r="B34" i="4"/>
  <c r="B35" i="4"/>
  <c r="B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L30" i="4"/>
  <c r="L31" i="4"/>
  <c r="L32" i="4"/>
  <c r="J30" i="4"/>
  <c r="J31" i="4"/>
  <c r="J32" i="4"/>
  <c r="I30" i="4"/>
  <c r="I31" i="4"/>
  <c r="I32" i="4"/>
  <c r="B30" i="4"/>
  <c r="B31" i="4"/>
  <c r="B32" i="4"/>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2" i="9"/>
  <c r="B3" i="9"/>
  <c r="B4" i="9"/>
  <c r="B5" i="9"/>
  <c r="B6" i="9"/>
  <c r="B7" i="9"/>
  <c r="B8" i="9"/>
  <c r="B9" i="9"/>
  <c r="B10" i="9"/>
  <c r="B11" i="9"/>
  <c r="B12" i="9"/>
  <c r="B13" i="9"/>
  <c r="G2" i="9"/>
  <c r="G3" i="9"/>
  <c r="G4" i="9"/>
  <c r="G5" i="9"/>
  <c r="G6" i="9"/>
  <c r="G7" i="9"/>
  <c r="G8" i="9"/>
  <c r="G9" i="9"/>
  <c r="G10" i="9"/>
  <c r="G11" i="9"/>
  <c r="G12" i="9"/>
  <c r="G13" i="9"/>
  <c r="I2" i="9"/>
  <c r="I3" i="9"/>
  <c r="I4" i="9"/>
  <c r="I5" i="9"/>
  <c r="I6" i="9"/>
  <c r="I7" i="9"/>
  <c r="I8" i="9"/>
  <c r="I9" i="9"/>
  <c r="I10" i="9"/>
  <c r="I11" i="9"/>
  <c r="I12" i="9"/>
  <c r="I13" i="9"/>
  <c r="L2" i="9"/>
  <c r="L3" i="9"/>
  <c r="L4" i="9"/>
  <c r="L5" i="9"/>
  <c r="L6" i="9"/>
  <c r="L7" i="9"/>
  <c r="L8" i="9"/>
  <c r="L9" i="9"/>
  <c r="L10" i="9"/>
  <c r="L11" i="9"/>
  <c r="L12" i="9"/>
  <c r="L13" i="9"/>
  <c r="J2" i="9"/>
  <c r="J3" i="9"/>
  <c r="J4" i="9"/>
  <c r="J5" i="9"/>
  <c r="J6" i="9"/>
  <c r="J7" i="9"/>
  <c r="J8" i="9"/>
  <c r="J9" i="9"/>
  <c r="J10" i="9"/>
  <c r="J11" i="9"/>
  <c r="J12" i="9"/>
  <c r="J1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<sst xmlns="http://schemas.openxmlformats.org/spreadsheetml/2006/main" count="180310" uniqueCount="39138">
  <si>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</si>
  <si>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</si>
  <si>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</si>
  <si>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</si>
  <si>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</si>
  <si>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</si>
  <si>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</si>
  <si>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</si>
  <si>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</si>
  <si>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</si>
  <si>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</si>
  <si>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</si>
  <si>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</si>
  <si>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</si>
  <si>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</si>
  <si>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</si>
  <si>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</si>
  <si>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</si>
  <si>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</si>
  <si>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</si>
  <si>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</si>
  <si>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</si>
  <si>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</si>
  <si>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</si>
  <si>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</si>
  <si>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</si>
  <si>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</si>
  <si>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</si>
  <si>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</si>
  <si>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</si>
  <si>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</si>
  <si>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</si>
  <si>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</si>
  <si>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</si>
  <si>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</si>
  <si>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</si>
  <si>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</si>
  <si>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</si>
  <si>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</si>
  <si>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</si>
  <si>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</si>
  <si>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</si>
  <si>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</si>
  <si>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</si>
  <si>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</si>
  <si>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</si>
  <si>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</si>
  <si>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</si>
  <si>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</si>
  <si>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</si>
  <si>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</si>
  <si>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</si>
  <si>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</si>
  <si>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</si>
  <si>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</si>
  <si>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</si>
  <si>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</si>
  <si>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</si>
  <si>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</si>
  <si>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</si>
  <si>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</si>
  <si>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</si>
  <si>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</si>
  <si>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</si>
  <si>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</si>
  <si>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</si>
  <si>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</si>
  <si>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</si>
  <si>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</si>
  <si>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</si>
  <si>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</si>
  <si>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</si>
  <si>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</si>
  <si>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</si>
  <si>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</si>
  <si>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</si>
  <si>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</si>
  <si>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</si>
  <si>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</si>
  <si>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</si>
  <si>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</si>
  <si>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</si>
  <si>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</si>
  <si>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</si>
  <si>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</si>
  <si>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</si>
  <si>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</si>
  <si>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</si>
  <si>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</si>
  <si>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</si>
  <si>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</si>
  <si>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</si>
  <si>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</si>
  <si>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</si>
  <si>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</si>
  <si>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</si>
  <si>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</si>
  <si>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</si>
  <si>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</si>
  <si>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</si>
  <si>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</si>
  <si>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</si>
  <si>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</si>
  <si>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</si>
  <si>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</si>
  <si>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</si>
  <si>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</si>
  <si>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</si>
  <si>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</si>
  <si>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</si>
  <si>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</si>
  <si>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</si>
  <si>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</si>
  <si>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</si>
  <si>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</si>
  <si>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</si>
  <si>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</si>
  <si>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</si>
  <si>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</si>
  <si>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</si>
  <si>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</si>
  <si>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</si>
  <si>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</si>
  <si>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</si>
  <si>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</si>
  <si>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</si>
  <si>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</si>
  <si>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</si>
  <si>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</si>
  <si>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</si>
  <si>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</si>
  <si>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</si>
  <si>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</si>
  <si>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</si>
  <si>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</si>
  <si>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</si>
  <si>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</si>
  <si>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</si>
  <si>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</si>
  <si>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</si>
  <si>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</si>
  <si>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</si>
  <si>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</si>
  <si>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</si>
  <si>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</si>
  <si>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</si>
  <si>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</si>
  <si>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</si>
  <si>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</si>
  <si>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</si>
  <si>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</si>
  <si>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</si>
  <si>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</si>
  <si>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</si>
  <si>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</si>
  <si>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</si>
  <si>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</si>
  <si>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</si>
  <si>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</si>
  <si>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</si>
  <si>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</si>
  <si>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</si>
  <si>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</si>
  <si>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</si>
  <si>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</si>
  <si>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</si>
  <si>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</si>
  <si>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</si>
  <si>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</si>
  <si>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</si>
  <si>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</si>
  <si>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</si>
  <si>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</si>
  <si>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</si>
  <si>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</si>
  <si>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</si>
  <si>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</si>
  <si>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</si>
  <si>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</si>
  <si>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</si>
  <si>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</si>
  <si>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</si>
  <si>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</si>
  <si>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</si>
  <si>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</si>
  <si>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</si>
  <si>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</si>
  <si>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</si>
  <si>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</si>
  <si>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</si>
  <si>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</si>
  <si>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</si>
  <si>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</si>
  <si>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</si>
  <si>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</si>
  <si>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</si>
  <si>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</si>
  <si>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</si>
  <si>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</si>
  <si>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</si>
  <si>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</si>
  <si>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</si>
  <si>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</si>
  <si>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</si>
  <si>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</si>
  <si>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</si>
  <si>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</si>
  <si>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</si>
  <si>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</si>
  <si>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</si>
  <si>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</si>
  <si>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</si>
  <si>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</si>
  <si>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</si>
  <si>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</si>
  <si>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</si>
  <si>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</si>
  <si>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</si>
  <si>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</si>
  <si>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</si>
  <si>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</si>
  <si>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</si>
  <si>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</si>
  <si>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</si>
  <si>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</si>
  <si>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</si>
  <si>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</si>
  <si>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</si>
  <si>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</si>
  <si>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</si>
  <si>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</si>
  <si>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</si>
  <si>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</si>
  <si>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</si>
  <si>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</si>
  <si>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</si>
  <si>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</si>
  <si>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</si>
  <si>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</si>
  <si>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</si>
  <si>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</si>
  <si>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</si>
  <si>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</si>
  <si>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</si>
  <si>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</si>
  <si>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</si>
  <si>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</si>
  <si>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</si>
  <si>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</si>
  <si>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</si>
  <si>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</si>
  <si>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</si>
  <si>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</si>
  <si>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</si>
  <si>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</si>
  <si>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</si>
  <si>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</si>
  <si>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</si>
  <si>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</si>
  <si>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</si>
  <si>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</si>
  <si>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</si>
  <si>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</si>
  <si>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</si>
  <si>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</si>
  <si>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</si>
  <si>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</si>
  <si>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</si>
  <si>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</si>
  <si>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</si>
  <si>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</si>
  <si>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</si>
  <si>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</si>
  <si>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</si>
  <si>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</si>
  <si>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</si>
  <si>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</si>
  <si>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</si>
  <si>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</si>
  <si>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</si>
  <si>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</si>
  <si>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</si>
  <si>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</si>
  <si>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</si>
  <si>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</si>
  <si>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</si>
  <si>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</si>
  <si>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</si>
  <si>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</si>
  <si>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</si>
  <si>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</si>
  <si>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</si>
  <si>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</si>
  <si>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</si>
  <si>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</si>
  <si>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</si>
  <si>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</si>
  <si>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</si>
  <si>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</si>
  <si>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</si>
  <si>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</si>
  <si>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</si>
  <si>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</si>
  <si>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</si>
  <si>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</si>
  <si>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</si>
  <si>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</si>
  <si>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</si>
  <si>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</si>
  <si>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</si>
  <si>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</si>
  <si>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</si>
  <si>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</si>
  <si>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</si>
  <si>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</si>
  <si>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</si>
  <si>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</si>
  <si>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</si>
  <si>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</si>
  <si>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</si>
  <si>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</si>
  <si>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</si>
  <si>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</si>
  <si>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</si>
  <si>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</si>
  <si>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</si>
  <si>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</si>
  <si>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</si>
  <si>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</si>
  <si>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</si>
  <si>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</si>
  <si>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</si>
  <si>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</si>
  <si>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</si>
  <si>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</si>
  <si>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</si>
  <si>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</si>
  <si>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</si>
  <si>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</si>
  <si>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</si>
  <si>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</si>
  <si>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</si>
  <si>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</si>
  <si>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</si>
  <si>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</si>
  <si>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</si>
  <si>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</si>
  <si>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</si>
  <si>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</si>
  <si>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</si>
  <si>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</si>
  <si>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</si>
  <si>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</si>
  <si>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</si>
  <si>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</si>
  <si>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</si>
  <si>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</si>
  <si>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</si>
  <si>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</si>
  <si>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</si>
  <si>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</si>
  <si>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</si>
  <si>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</si>
  <si>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</si>
  <si>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</si>
  <si>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</si>
  <si>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</si>
  <si>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</si>
  <si>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</si>
  <si>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</si>
  <si>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</si>
  <si>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</si>
  <si>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</si>
  <si>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</si>
  <si>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</si>
  <si>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</si>
  <si>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</si>
  <si>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</si>
  <si>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</si>
  <si>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</si>
  <si>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</si>
  <si>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</si>
  <si>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</si>
  <si>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</si>
  <si>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</si>
  <si>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</si>
  <si>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</si>
  <si>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</si>
  <si>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</si>
  <si>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</si>
  <si>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</si>
  <si>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</si>
  <si>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</si>
  <si>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</si>
  <si>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</si>
  <si>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</si>
  <si>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</si>
  <si>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</si>
  <si>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</si>
  <si>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</si>
  <si>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</si>
  <si>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</si>
  <si>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</si>
  <si>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</si>
  <si>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</si>
  <si>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</si>
  <si>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</si>
  <si>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</si>
  <si>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</si>
  <si>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</si>
  <si>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</si>
  <si>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</si>
  <si>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</si>
  <si>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</si>
  <si>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</si>
  <si>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</si>
  <si>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</si>
  <si>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</si>
  <si>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</si>
  <si>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</si>
  <si>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</si>
  <si>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</si>
  <si>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</si>
  <si>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</si>
  <si>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</si>
  <si>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</si>
  <si>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</si>
  <si>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</si>
  <si>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</si>
  <si>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</si>
  <si>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</si>
  <si>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</si>
  <si>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</si>
  <si>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</si>
  <si>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</si>
  <si>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</si>
  <si>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</si>
  <si>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</si>
  <si>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</si>
  <si>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</si>
  <si>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</si>
  <si>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</si>
  <si>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</si>
  <si>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</si>
  <si>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</si>
  <si>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</si>
  <si>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</si>
  <si>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</si>
  <si>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</si>
  <si>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</si>
  <si>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</si>
  <si>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</si>
  <si>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</si>
  <si>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</si>
  <si>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</si>
  <si>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</si>
  <si>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</si>
  <si>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</si>
  <si>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</si>
  <si>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</si>
  <si>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</si>
  <si>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</si>
  <si>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</si>
  <si>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</si>
  <si>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</si>
  <si>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</si>
  <si>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</si>
  <si>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</si>
  <si>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</si>
  <si>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</si>
  <si>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</si>
  <si>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</si>
  <si>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</si>
  <si>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</si>
  <si>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</si>
  <si>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</si>
  <si>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</si>
  <si>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</si>
  <si>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</si>
  <si>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</si>
  <si>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</si>
  <si>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</si>
  <si>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</si>
  <si>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</si>
  <si>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</si>
  <si>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</si>
  <si>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</si>
  <si>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</si>
  <si>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</si>
  <si>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</si>
  <si>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</si>
  <si>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</si>
  <si>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</si>
  <si>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</si>
  <si>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</si>
  <si>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</si>
  <si>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</si>
  <si>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</si>
  <si>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</si>
  <si>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</si>
  <si>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</si>
  <si>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</si>
  <si>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</si>
  <si>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</si>
  <si>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</si>
  <si>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</si>
  <si>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</si>
  <si>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</si>
  <si>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</si>
  <si>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</si>
  <si>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</si>
  <si>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</si>
  <si>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</si>
  <si>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</si>
  <si>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</si>
  <si>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</si>
  <si>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</si>
  <si>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</si>
  <si>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</si>
  <si>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</si>
  <si>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</si>
  <si>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</si>
  <si>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</si>
  <si>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</si>
  <si>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</si>
  <si>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</si>
  <si>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</si>
  <si>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</si>
  <si>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</si>
  <si>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</si>
  <si>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</si>
  <si>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</si>
  <si>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</si>
  <si>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</si>
  <si>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</si>
  <si>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</si>
  <si>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</si>
  <si>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</si>
  <si>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</si>
  <si>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</si>
  <si>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</si>
  <si>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</si>
  <si>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</si>
  <si>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</si>
  <si>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</si>
  <si>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</si>
  <si>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</si>
  <si>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</si>
  <si>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</si>
  <si>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</si>
  <si>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</si>
  <si>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</si>
  <si>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</si>
  <si>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</si>
  <si>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</si>
  <si>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</si>
  <si>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</si>
  <si>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</si>
  <si>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</si>
  <si>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</si>
  <si>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</si>
  <si>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</si>
  <si>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</si>
  <si>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</si>
  <si>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</si>
  <si>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</si>
  <si>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</si>
  <si>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</si>
  <si>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</si>
  <si>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</si>
  <si>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</si>
  <si>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</si>
  <si>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</si>
  <si>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</si>
  <si>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</si>
  <si>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</si>
  <si>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</si>
  <si>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</si>
  <si>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</si>
  <si>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</si>
  <si>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</si>
  <si>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</si>
  <si>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</si>
  <si>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</si>
  <si>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</si>
  <si>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</si>
  <si>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</si>
  <si>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</si>
  <si>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</si>
  <si>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</si>
  <si>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</si>
  <si>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</si>
  <si>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</si>
  <si>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</si>
  <si>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</si>
  <si>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</si>
  <si>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</si>
  <si>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</si>
  <si>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</si>
  <si>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</si>
  <si>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</si>
  <si>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</si>
  <si>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</si>
  <si>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</si>
  <si>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</si>
  <si>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</si>
  <si>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</si>
  <si>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</si>
  <si>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</si>
  <si>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</si>
  <si>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</si>
  <si>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</si>
  <si>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</si>
  <si>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</si>
  <si>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</si>
  <si>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</si>
  <si>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</si>
  <si>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</si>
  <si>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</si>
  <si>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</si>
  <si>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</si>
  <si>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</si>
  <si>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</si>
  <si>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</si>
  <si>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</si>
  <si>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</si>
  <si>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</si>
  <si>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</si>
  <si>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</si>
  <si>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</si>
  <si>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</si>
  <si>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</si>
  <si>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</si>
  <si>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</si>
  <si>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</si>
  <si>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</si>
  <si>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</si>
  <si>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</si>
  <si>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</si>
  <si>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</si>
  <si>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</si>
  <si>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</si>
  <si>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</si>
  <si>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</si>
  <si>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</si>
  <si>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</si>
  <si>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</si>
  <si>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</si>
  <si>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</si>
  <si>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</si>
  <si>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</si>
  <si>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</si>
  <si>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</si>
  <si>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</si>
  <si>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</si>
  <si>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</si>
  <si>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</si>
  <si>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</si>
  <si>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</si>
  <si>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</si>
  <si>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</si>
  <si>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</si>
  <si>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</si>
  <si>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</si>
  <si>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</si>
  <si>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</si>
  <si>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</si>
  <si>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</si>
  <si>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</si>
  <si>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</si>
  <si>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</si>
  <si>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</si>
  <si>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</si>
  <si>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</si>
  <si>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</si>
  <si>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</si>
  <si>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</si>
  <si>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</si>
  <si>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</si>
  <si>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</si>
  <si>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</si>
  <si>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</si>
  <si>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</si>
  <si>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</si>
  <si>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</si>
  <si>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</si>
  <si>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</si>
  <si>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</si>
  <si>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</si>
  <si>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</si>
  <si>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</si>
  <si>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</si>
  <si>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</si>
  <si>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</si>
  <si>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</si>
  <si>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</si>
  <si>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</si>
  <si>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</si>
  <si>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</si>
  <si>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</si>
  <si>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</si>
  <si>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</si>
  <si>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</si>
  <si>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</si>
  <si>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</si>
  <si>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</si>
  <si>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</si>
  <si>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</si>
  <si>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</si>
  <si>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</si>
  <si>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</si>
  <si>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</si>
  <si>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</si>
  <si>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</si>
  <si>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</si>
  <si>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</si>
  <si>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</si>
  <si>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</si>
  <si>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</si>
  <si>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</si>
  <si>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</si>
  <si>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</si>
  <si>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</si>
  <si>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</si>
  <si>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</si>
  <si>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</si>
  <si>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</si>
  <si>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</si>
  <si>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</si>
  <si>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</si>
  <si>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</si>
  <si>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</si>
  <si>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</si>
  <si>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</si>
  <si>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</si>
  <si>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</si>
  <si>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</si>
  <si>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</si>
  <si>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</si>
  <si>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</si>
  <si>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</si>
  <si>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</si>
  <si>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</si>
  <si>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</si>
  <si>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</si>
  <si>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</si>
  <si>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</si>
  <si>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</si>
  <si>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</si>
  <si>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</si>
  <si>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</si>
  <si>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</si>
  <si>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</si>
  <si>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</si>
  <si>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</si>
  <si>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</si>
  <si>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</si>
  <si>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</si>
  <si>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</si>
  <si>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</si>
  <si>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</si>
  <si>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</si>
  <si>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</si>
  <si>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</si>
  <si>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</si>
  <si>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</si>
  <si>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</si>
  <si>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</si>
  <si>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</si>
  <si>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</si>
  <si>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</si>
  <si>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</si>
  <si>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</si>
  <si>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</si>
  <si>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</si>
  <si>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</si>
  <si>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</si>
  <si>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</si>
  <si>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</si>
  <si>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</si>
  <si>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</si>
  <si>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</si>
  <si>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</si>
  <si>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</si>
  <si>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</si>
  <si>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</si>
  <si>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</si>
  <si>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</si>
  <si>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</si>
  <si>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</si>
  <si>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</si>
  <si>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</si>
  <si>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</si>
  <si>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</si>
  <si>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</si>
  <si>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</si>
  <si>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</si>
  <si>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</si>
  <si>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</si>
  <si>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</si>
  <si>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</si>
  <si>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</si>
  <si>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</si>
  <si>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</si>
  <si>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</si>
  <si>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</si>
  <si>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</si>
  <si>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</si>
  <si>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</si>
  <si>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</si>
  <si>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</si>
  <si>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</si>
  <si>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</si>
  <si>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</si>
  <si>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</si>
  <si>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</si>
  <si>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</si>
  <si>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</si>
  <si>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</si>
  <si>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</si>
  <si>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</si>
  <si>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</si>
  <si>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</si>
  <si>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</si>
  <si>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</si>
  <si>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</si>
  <si>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</si>
  <si>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</si>
  <si>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</si>
  <si>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</si>
  <si>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</si>
  <si>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</si>
  <si>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</si>
  <si>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</si>
  <si>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</si>
  <si>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</si>
  <si>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</si>
  <si>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</si>
  <si>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</si>
  <si>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</si>
  <si>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</si>
  <si>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</si>
  <si>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</si>
  <si>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</si>
  <si>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</si>
  <si>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</si>
  <si>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</si>
  <si>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</si>
  <si>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</si>
  <si>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</si>
  <si>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</si>
  <si>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</si>
  <si>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</si>
  <si>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</si>
  <si>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</si>
  <si>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</si>
  <si>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</si>
  <si>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</si>
  <si>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</si>
  <si>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</si>
  <si>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</si>
  <si>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</si>
  <si>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</si>
  <si>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</si>
  <si>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</si>
  <si>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</si>
  <si>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</si>
  <si>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</si>
  <si>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</si>
  <si>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</si>
  <si>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</si>
  <si>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</si>
  <si>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</si>
  <si>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</si>
  <si>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</si>
  <si>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</si>
  <si>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</si>
  <si>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</si>
  <si>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</si>
  <si>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</si>
  <si>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</si>
  <si>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</si>
  <si>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</si>
  <si>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</si>
  <si>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</si>
  <si>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</si>
  <si>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</si>
  <si>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</si>
  <si>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</si>
  <si>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</si>
  <si>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</si>
  <si>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</si>
  <si>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</si>
  <si>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</si>
  <si>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</si>
  <si>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</si>
  <si>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</si>
  <si>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</si>
  <si>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</si>
  <si>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</si>
  <si>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</si>
  <si>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</si>
  <si>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</si>
  <si>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</si>
  <si>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</si>
  <si>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</si>
  <si>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</si>
  <si>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</si>
  <si>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</si>
  <si>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</si>
  <si>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</si>
  <si>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</si>
  <si>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</si>
  <si>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</si>
  <si>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</si>
  <si>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</si>
  <si>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</si>
  <si>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</si>
  <si>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</si>
  <si>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</si>
  <si>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</si>
  <si>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</si>
  <si>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</si>
  <si>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</si>
  <si>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</si>
  <si>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</si>
  <si>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</si>
  <si>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</si>
  <si>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</si>
  <si>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</si>
  <si>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</si>
  <si>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</si>
  <si>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</si>
  <si>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</si>
  <si>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</si>
  <si>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</si>
  <si>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</si>
  <si>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</si>
  <si>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</si>
  <si>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</si>
  <si>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</si>
  <si>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</si>
  <si>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</si>
  <si>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</si>
  <si>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</si>
  <si>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</si>
  <si>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</si>
  <si>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</si>
  <si>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</si>
  <si>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</si>
  <si>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</si>
  <si>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</si>
  <si>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</si>
  <si>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</si>
  <si>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</si>
  <si>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</si>
  <si>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</si>
  <si>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</si>
  <si>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</si>
  <si>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</si>
  <si>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</si>
  <si>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</si>
  <si>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</si>
  <si>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</si>
  <si>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</si>
  <si>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</si>
  <si>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</si>
  <si>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</si>
  <si>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</si>
  <si>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</si>
  <si>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</si>
  <si>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</si>
  <si>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</si>
  <si>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</si>
  <si>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</si>
  <si>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</si>
  <si>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</si>
  <si>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</si>
  <si>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</si>
  <si>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</si>
  <si>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</si>
  <si>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</si>
  <si>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</si>
  <si>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</si>
  <si>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</si>
  <si>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</si>
  <si>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</si>
  <si>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</si>
  <si>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</si>
  <si>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</si>
  <si>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</si>
  <si>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</si>
  <si>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</si>
  <si>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</si>
  <si>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</si>
  <si>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</si>
  <si>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</si>
  <si>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</si>
  <si>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</si>
  <si>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</si>
  <si>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</si>
  <si>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</si>
  <si>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</si>
  <si>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</si>
  <si>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</si>
  <si>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</si>
  <si>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</si>
  <si>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</si>
  <si>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</si>
  <si>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</si>
  <si>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</si>
  <si>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</si>
  <si>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</si>
  <si>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</si>
  <si>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</si>
  <si>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</si>
  <si>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</si>
  <si>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</si>
  <si>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</si>
  <si>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</si>
  <si>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</si>
  <si>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</si>
  <si>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</si>
  <si>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</si>
  <si>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</si>
  <si>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</si>
  <si>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</si>
  <si>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</si>
  <si>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</si>
  <si>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</si>
  <si>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</si>
  <si>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</si>
  <si>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</si>
  <si>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</si>
  <si>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</si>
  <si>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</si>
  <si>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</si>
  <si>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</si>
  <si>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</si>
  <si>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</si>
  <si>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</si>
  <si>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</si>
  <si>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</si>
  <si>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</si>
  <si>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</si>
  <si>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</si>
  <si>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</si>
  <si>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</si>
  <si>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</si>
  <si>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</si>
  <si>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</si>
  <si>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</si>
  <si>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</si>
  <si>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</si>
  <si>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</si>
  <si>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</si>
  <si>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</si>
  <si>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</si>
  <si>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</si>
  <si>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</si>
  <si>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</si>
  <si>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</si>
  <si>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</si>
  <si>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</si>
  <si>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</si>
  <si>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</si>
  <si>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</si>
  <si>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</si>
  <si>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</si>
  <si>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</si>
  <si>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</si>
  <si>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</si>
  <si>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</si>
  <si>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</si>
  <si>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</si>
  <si>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</si>
  <si>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</si>
  <si>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</si>
  <si>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</si>
  <si>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</si>
  <si>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</si>
  <si>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</si>
  <si>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</si>
  <si>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</si>
  <si>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</si>
  <si>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</si>
  <si>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</si>
  <si>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</si>
  <si>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</si>
  <si>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</si>
  <si>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</si>
  <si>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</si>
  <si>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</si>
  <si>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</si>
  <si>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</si>
  <si>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</si>
  <si>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</si>
  <si>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</si>
  <si>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</si>
  <si>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</si>
  <si>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</si>
  <si>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</si>
  <si>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</si>
  <si>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</si>
  <si>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</si>
  <si>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</si>
  <si>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</si>
  <si>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</si>
  <si>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</si>
  <si>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</si>
  <si>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</si>
  <si>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</si>
  <si>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</si>
  <si>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</si>
  <si>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</si>
  <si>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</si>
  <si>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</si>
  <si>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</si>
  <si>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</si>
  <si>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</si>
  <si>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</si>
  <si>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</si>
  <si>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</si>
  <si>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</si>
  <si>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</si>
  <si>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</si>
  <si>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</si>
  <si>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</si>
  <si>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</si>
  <si>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</si>
  <si>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</si>
  <si>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</si>
  <si>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</si>
  <si>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</si>
  <si>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</si>
  <si>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</si>
  <si>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</si>
  <si>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</si>
  <si>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</si>
  <si>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</si>
  <si>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</si>
  <si>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</si>
  <si>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</si>
  <si>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</si>
  <si>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</si>
  <si>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</si>
  <si>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</si>
  <si>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</si>
  <si>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</si>
  <si>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</si>
  <si>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</si>
  <si>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</si>
  <si>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</si>
  <si>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</si>
  <si>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</si>
  <si>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</si>
  <si>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</si>
  <si>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</si>
  <si>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</si>
  <si>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</si>
  <si>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</si>
  <si>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</si>
  <si>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</si>
  <si>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</si>
  <si>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</si>
  <si>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</si>
  <si>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</si>
  <si>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</si>
  <si>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</si>
  <si>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</si>
  <si>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</si>
  <si>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</si>
  <si>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</si>
  <si>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</si>
  <si>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</si>
  <si>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</si>
  <si>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</si>
  <si>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</si>
  <si>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</si>
  <si>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</si>
  <si>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</si>
  <si>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</si>
  <si>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</si>
  <si>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</si>
  <si>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</si>
  <si>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</si>
  <si>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</si>
  <si>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</si>
  <si>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</si>
  <si>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</si>
  <si>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</si>
  <si>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</si>
  <si>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</si>
  <si>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</si>
  <si>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</si>
  <si>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</si>
  <si>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</si>
  <si>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</si>
  <si>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</si>
  <si>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</si>
  <si>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</si>
  <si>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</si>
  <si>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</si>
  <si>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</si>
  <si>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</si>
  <si>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</si>
  <si>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</si>
  <si>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</si>
  <si>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</si>
  <si>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</si>
  <si>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</si>
  <si>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</si>
  <si>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</si>
  <si>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</si>
  <si>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</si>
  <si>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</si>
  <si>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</si>
  <si>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</si>
  <si>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</si>
  <si>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</si>
  <si>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</si>
  <si>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</si>
  <si>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</si>
  <si>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</si>
  <si>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</si>
  <si>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</si>
  <si>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</si>
  <si>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</si>
  <si>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</si>
  <si>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</si>
  <si>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</si>
  <si>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</si>
  <si>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</si>
  <si>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</si>
  <si>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</si>
  <si>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</si>
  <si>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</si>
  <si>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</si>
  <si>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</si>
  <si>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</si>
  <si>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</si>
  <si>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</si>
  <si>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</si>
  <si>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</si>
  <si>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</si>
  <si>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</si>
  <si>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</si>
  <si>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</si>
  <si>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</si>
  <si>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</si>
  <si>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</si>
  <si>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</si>
  <si>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</si>
  <si>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</si>
  <si>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</si>
  <si>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</si>
  <si>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</si>
  <si>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</si>
  <si>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</si>
  <si>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</si>
  <si>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</si>
  <si>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</si>
  <si>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</si>
  <si>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</si>
  <si>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</si>
  <si>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</si>
  <si>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</si>
  <si>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</si>
  <si>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</si>
  <si>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</si>
  <si>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</si>
  <si>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</si>
  <si>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</si>
  <si>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</si>
  <si>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</si>
  <si>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</si>
  <si>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</si>
  <si>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</si>
  <si>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</si>
  <si>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</si>
  <si>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</si>
  <si>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</si>
  <si>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</si>
  <si>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</si>
  <si>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</si>
  <si>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</si>
  <si>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</si>
  <si>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</si>
  <si>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</si>
  <si>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</si>
  <si>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</si>
  <si>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</si>
  <si>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</si>
  <si>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</si>
  <si>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</si>
  <si>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</si>
  <si>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</si>
  <si>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</si>
  <si>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</si>
  <si>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</si>
  <si>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</si>
  <si>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</si>
  <si>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</si>
  <si>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</si>
  <si>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</si>
  <si>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</si>
  <si>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</si>
  <si>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</si>
  <si>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</si>
  <si>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</si>
  <si>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</si>
  <si>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</si>
  <si>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</si>
  <si>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</si>
  <si>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</si>
  <si>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</si>
  <si>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</si>
  <si>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</si>
  <si>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</si>
  <si>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</si>
  <si>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</si>
  <si>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</si>
  <si>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</si>
  <si>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</si>
  <si>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</si>
  <si>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</si>
  <si>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</si>
  <si>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</si>
  <si>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</si>
  <si>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</si>
  <si>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</si>
  <si>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</si>
  <si>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</si>
  <si>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</si>
  <si>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</si>
  <si>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</si>
  <si>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</si>
  <si>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</si>
  <si>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</si>
  <si>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</si>
  <si>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</si>
  <si>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</si>
  <si>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</si>
  <si>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</si>
  <si>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</si>
  <si>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</si>
  <si>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</si>
  <si>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</si>
  <si>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</si>
  <si>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</si>
  <si>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</si>
  <si>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</si>
  <si>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</si>
  <si>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</si>
  <si>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</si>
  <si>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</si>
  <si>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</si>
  <si>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</si>
  <si>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</si>
  <si>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</si>
  <si>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</si>
  <si>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</si>
  <si>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</si>
  <si>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</si>
  <si>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</si>
  <si>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</si>
  <si>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</si>
  <si>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</si>
  <si>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</si>
  <si>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</si>
  <si>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</si>
  <si>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</si>
  <si>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</si>
  <si>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</si>
  <si>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</si>
  <si>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</si>
  <si>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</si>
  <si>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</si>
  <si>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</si>
  <si>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</si>
  <si>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</si>
  <si>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</si>
  <si>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</si>
  <si>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</si>
  <si>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</si>
  <si>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</si>
  <si>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</si>
  <si>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</si>
  <si>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</si>
  <si>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</si>
  <si>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</si>
  <si>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</si>
  <si>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</si>
  <si>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</si>
  <si>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</si>
  <si>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</si>
  <si>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</si>
  <si>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</si>
  <si>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</si>
  <si>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</si>
  <si>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</si>
  <si>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</si>
  <si>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</si>
  <si>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</si>
  <si>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</si>
  <si>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</si>
  <si>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</si>
  <si>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</si>
  <si>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</si>
  <si>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</si>
  <si>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</si>
  <si>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</si>
  <si>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</si>
  <si>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</si>
  <si>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</si>
  <si>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</si>
  <si>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</si>
  <si>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</si>
  <si>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</si>
  <si>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</si>
  <si>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</si>
  <si>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</si>
  <si>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</si>
  <si>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</si>
  <si>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</si>
  <si>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</si>
  <si>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</si>
  <si>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</si>
  <si>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</si>
  <si>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</si>
  <si>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</si>
  <si>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</si>
  <si>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</si>
  <si>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</si>
  <si>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</si>
  <si>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</si>
  <si>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</si>
  <si>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</si>
  <si>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</si>
  <si>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</si>
  <si>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</si>
  <si>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</si>
  <si>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</si>
  <si>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</si>
  <si>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</si>
  <si>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</si>
  <si>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</si>
  <si>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</si>
  <si>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</si>
  <si>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</si>
  <si>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</si>
  <si>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</si>
  <si>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</si>
  <si>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</si>
  <si>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</si>
  <si>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</si>
  <si>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</si>
  <si>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</si>
  <si>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</si>
  <si>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</si>
  <si>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</si>
  <si>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</si>
  <si>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</si>
  <si>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</si>
  <si>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</si>
  <si>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</si>
  <si>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</si>
  <si>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</si>
  <si>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</si>
  <si>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</si>
  <si>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</si>
  <si>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</si>
  <si>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</si>
  <si>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</si>
  <si>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</si>
  <si>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</si>
  <si>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</si>
  <si>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</si>
  <si>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</si>
  <si>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</si>
  <si>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</si>
  <si>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</si>
  <si>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</si>
  <si>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</si>
  <si>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</si>
  <si>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</si>
  <si>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</si>
  <si>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</si>
  <si>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</si>
  <si>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</si>
  <si>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</si>
  <si>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</si>
  <si>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</si>
  <si>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</si>
  <si>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</si>
  <si>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</si>
  <si>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</si>
  <si>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</si>
  <si>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</si>
  <si>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</si>
  <si>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</si>
  <si>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</si>
  <si>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</si>
  <si>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</si>
  <si>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</si>
  <si>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</si>
  <si>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</si>
  <si>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</si>
  <si>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</si>
  <si>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</si>
  <si>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</si>
  <si>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</si>
  <si>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</si>
  <si>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</si>
  <si>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</si>
  <si>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</si>
  <si>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</si>
  <si>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</si>
  <si>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</si>
  <si>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</si>
  <si>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</si>
  <si>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</si>
  <si>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</si>
  <si>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</si>
  <si>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</si>
  <si>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</si>
  <si>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</si>
  <si>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</si>
  <si>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</si>
  <si>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</si>
  <si>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</si>
  <si>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</si>
  <si>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</si>
  <si>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</si>
  <si>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</si>
  <si>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</si>
  <si>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</si>
  <si>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</si>
  <si>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</si>
  <si>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</si>
  <si>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</si>
  <si>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</si>
  <si>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</si>
  <si>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</si>
  <si>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</si>
  <si>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</si>
  <si>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</si>
  <si>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</si>
  <si>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</si>
  <si>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</si>
  <si>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</si>
  <si>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</si>
  <si>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</si>
  <si>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</si>
  <si>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</si>
  <si>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</si>
  <si>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</si>
  <si>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</si>
  <si>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</si>
  <si>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</si>
  <si>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</si>
  <si>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</si>
  <si>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</si>
  <si>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</si>
  <si>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</si>
  <si>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</si>
  <si>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</si>
  <si>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</si>
  <si>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</si>
  <si>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</si>
  <si>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</si>
  <si>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</si>
  <si>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</si>
  <si>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</si>
  <si>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</si>
  <si>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</si>
  <si>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</si>
  <si>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</si>
  <si>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</si>
  <si>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</si>
  <si>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</si>
  <si>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</si>
  <si>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</si>
  <si>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</si>
  <si>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</si>
  <si>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</si>
  <si>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</si>
  <si>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</si>
  <si>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</si>
  <si>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</si>
  <si>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</si>
  <si>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</si>
  <si>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</si>
  <si>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</si>
  <si>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</si>
  <si>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</si>
  <si>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</si>
  <si>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</si>
  <si>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</si>
  <si>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</si>
  <si>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</si>
  <si>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</si>
  <si>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</si>
  <si>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</si>
  <si>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</si>
  <si>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</si>
  <si>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</si>
  <si>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</si>
  <si>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</si>
  <si>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</si>
  <si>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</si>
  <si>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</si>
  <si>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</si>
  <si>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</si>
  <si>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</si>
  <si>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</si>
  <si>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</si>
  <si>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</si>
  <si>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</si>
  <si>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</si>
  <si>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</si>
  <si>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</si>
  <si>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</si>
  <si>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</si>
  <si>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</si>
  <si>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</si>
  <si>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</si>
  <si>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</si>
  <si>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</si>
  <si>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</si>
  <si>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</si>
  <si>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</si>
  <si>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</si>
  <si>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</si>
  <si>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</si>
  <si>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</si>
  <si>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</si>
  <si>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</si>
  <si>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</si>
  <si>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</si>
  <si>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</si>
  <si>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</si>
  <si>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</si>
  <si>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</si>
  <si>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</si>
  <si>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</si>
  <si>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</si>
  <si>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</si>
  <si>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</si>
  <si>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</si>
  <si>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</si>
  <si>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</si>
  <si>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</si>
  <si>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</si>
  <si>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</si>
  <si>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</si>
  <si>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</si>
  <si>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</si>
  <si>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</si>
  <si>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</si>
  <si>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</si>
  <si>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</si>
  <si>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</si>
  <si>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</si>
  <si>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</si>
  <si>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</si>
  <si>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</si>
  <si>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</si>
  <si>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</si>
  <si>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</si>
  <si>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</si>
  <si>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</si>
  <si>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</si>
  <si>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</si>
  <si>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</si>
  <si>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</si>
  <si>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</si>
  <si>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</si>
  <si>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</si>
  <si>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</si>
  <si>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</si>
  <si>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</si>
  <si>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</si>
  <si>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</si>
  <si>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</si>
  <si>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</si>
  <si>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</si>
  <si>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</si>
  <si>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</si>
  <si>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</si>
  <si>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</si>
  <si>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</si>
  <si>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</si>
  <si>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</si>
  <si>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</si>
  <si>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</si>
  <si>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</si>
  <si>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</si>
  <si>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</si>
  <si>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</si>
  <si>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</si>
  <si>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</si>
  <si>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</si>
  <si>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</si>
  <si>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</si>
  <si>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</si>
  <si>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</si>
  <si>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</si>
  <si>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</si>
  <si>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</si>
  <si>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</si>
  <si>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</si>
  <si>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</si>
  <si>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</si>
  <si>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</si>
  <si>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</si>
  <si>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</si>
  <si>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</si>
  <si>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</si>
  <si>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</si>
  <si>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</si>
  <si>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</si>
  <si>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</si>
  <si>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</si>
  <si>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</si>
  <si>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</si>
  <si>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</si>
  <si>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</si>
  <si>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</si>
  <si>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</si>
  <si>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</si>
  <si>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</si>
  <si>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</si>
  <si>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</si>
  <si>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</si>
  <si>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</si>
  <si>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</si>
  <si>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</si>
  <si>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</si>
  <si>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</si>
  <si>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</si>
  <si>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</si>
  <si>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</si>
  <si>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</si>
  <si>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</si>
  <si>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</si>
  <si>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</si>
  <si>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</si>
  <si>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</si>
  <si>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</si>
  <si>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</si>
  <si>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</si>
  <si>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</si>
  <si>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</si>
  <si>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</si>
  <si>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</si>
  <si>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</si>
  <si>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</si>
  <si>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</si>
  <si>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</si>
  <si>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</si>
  <si>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</si>
  <si>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</si>
  <si>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</si>
  <si>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</si>
  <si>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</si>
  <si>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</si>
  <si>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</si>
  <si>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</si>
  <si>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</si>
  <si>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</si>
  <si>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</si>
  <si>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</si>
  <si>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</si>
  <si>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</si>
  <si>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</si>
  <si>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</si>
  <si>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</si>
  <si>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</si>
  <si>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</si>
  <si>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</si>
  <si>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</si>
  <si>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</si>
  <si>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</si>
  <si>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</si>
  <si>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</si>
  <si>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</si>
  <si>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</si>
  <si>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</si>
  <si>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</si>
  <si>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</si>
  <si>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</si>
  <si>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</si>
  <si>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</si>
  <si>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</si>
  <si>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</si>
  <si>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</si>
  <si>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</si>
  <si>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</si>
  <si>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</si>
  <si>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</si>
  <si>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</si>
  <si>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</si>
  <si>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</si>
  <si>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</si>
  <si>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</si>
  <si>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</si>
  <si>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</si>
  <si>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</si>
  <si>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</si>
  <si>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</si>
  <si>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</si>
  <si>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</si>
  <si>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</si>
  <si>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</si>
  <si>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</si>
  <si>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</si>
  <si>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</si>
  <si>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</si>
  <si>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</si>
  <si>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</si>
  <si>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</si>
  <si>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</si>
  <si>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</si>
  <si>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</si>
  <si>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</si>
  <si>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</si>
  <si>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</si>
  <si>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</si>
  <si>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</si>
  <si>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</si>
  <si>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</si>
  <si>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</si>
  <si>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</si>
  <si>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</si>
  <si>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</si>
  <si>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</si>
  <si>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</si>
  <si>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</si>
  <si>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</si>
  <si>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</si>
  <si>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</si>
  <si>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</si>
  <si>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</si>
  <si>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</si>
  <si>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</si>
  <si>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</si>
  <si>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</si>
  <si>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</si>
  <si>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</si>
  <si>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</si>
  <si>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</si>
  <si>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</si>
  <si>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</si>
  <si>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</si>
  <si>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</si>
  <si>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</si>
  <si>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</si>
  <si>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</si>
  <si>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</si>
  <si>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</si>
  <si>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</si>
  <si>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</si>
  <si>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</si>
  <si>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</si>
  <si>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</si>
  <si>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</si>
  <si>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</si>
  <si>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</si>
  <si>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</si>
  <si>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</si>
  <si>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</si>
  <si>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</si>
  <si>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</si>
  <si>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</si>
  <si>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</si>
  <si>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</si>
  <si>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</si>
  <si>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</si>
  <si>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</si>
  <si>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</si>
  <si>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</si>
  <si>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</si>
  <si>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</si>
  <si>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</si>
  <si>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</si>
  <si>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</si>
  <si>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</si>
  <si>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</si>
  <si>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</si>
  <si>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</si>
  <si>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</si>
  <si>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</si>
  <si>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</si>
  <si>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</si>
  <si>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</si>
  <si>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</si>
  <si>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</si>
  <si>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</si>
  <si>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</si>
  <si>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</si>
  <si>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</si>
  <si>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</si>
  <si>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</si>
  <si>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</si>
  <si>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</si>
  <si>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</si>
  <si>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</si>
  <si>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</si>
  <si>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</si>
  <si>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</si>
  <si>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</si>
  <si>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</si>
  <si>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</si>
  <si>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</si>
  <si>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</si>
  <si>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</si>
  <si>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</si>
  <si>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</si>
  <si>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</si>
  <si>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</si>
  <si>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</si>
  <si>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</si>
  <si>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</si>
  <si>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</si>
  <si>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</si>
  <si>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</si>
  <si>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</si>
  <si>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</si>
  <si>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</si>
  <si>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</si>
  <si>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</si>
  <si>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</si>
  <si>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</si>
  <si>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</si>
  <si>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</si>
  <si>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</si>
  <si>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</si>
  <si>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</si>
  <si>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</si>
  <si>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</si>
  <si>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</si>
  <si>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</si>
  <si>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</si>
  <si>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</si>
  <si>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</si>
  <si>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</si>
  <si>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</si>
  <si>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</si>
  <si>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</si>
  <si>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</si>
  <si>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</si>
  <si>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</si>
  <si>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</si>
  <si>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</si>
  <si>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</si>
  <si>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</si>
  <si>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</si>
  <si>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</si>
  <si>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</si>
  <si>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</si>
  <si>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</si>
  <si>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</si>
  <si>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</si>
  <si>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</si>
  <si>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</si>
  <si>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</si>
  <si>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</si>
  <si>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</si>
  <si>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</si>
  <si>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</si>
  <si>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</si>
  <si>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</si>
  <si>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</si>
  <si>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</si>
  <si>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</si>
  <si>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</si>
  <si>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</si>
  <si>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</si>
  <si>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</si>
  <si>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</si>
  <si>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</si>
  <si>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</si>
  <si>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</si>
  <si>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</si>
  <si>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</si>
  <si>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</si>
  <si>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</si>
  <si>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</si>
  <si>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</si>
  <si>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</si>
  <si>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</si>
  <si>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</si>
  <si>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</si>
  <si>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</si>
  <si>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</si>
  <si>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</si>
  <si>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</si>
  <si>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</si>
  <si>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</si>
  <si>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</si>
  <si>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</si>
  <si>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</si>
  <si>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</si>
  <si>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</si>
  <si>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</si>
  <si>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</si>
  <si>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</si>
  <si>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</si>
  <si>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</si>
  <si>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</si>
  <si>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</si>
  <si>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</si>
  <si>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</si>
  <si>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</si>
  <si>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</si>
  <si>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</si>
  <si>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</si>
  <si>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</si>
  <si>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</si>
  <si>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</si>
  <si>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</si>
  <si>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</si>
  <si>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</si>
  <si>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</si>
  <si>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</si>
  <si>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</si>
  <si>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</si>
  <si>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</si>
  <si>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</si>
  <si>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</si>
  <si>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</si>
  <si>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</si>
  <si>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</si>
  <si>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</si>
  <si>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</si>
  <si>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</si>
  <si>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</si>
  <si>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</si>
  <si>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</si>
  <si>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</si>
  <si>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</si>
  <si>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</si>
  <si>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</si>
  <si>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</si>
  <si>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</si>
  <si>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</si>
  <si>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</si>
  <si>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</si>
  <si>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</si>
  <si>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</si>
  <si>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</si>
  <si>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</si>
  <si>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</si>
  <si>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</si>
  <si>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</si>
  <si>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</si>
  <si>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</si>
  <si>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</si>
  <si>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</si>
  <si>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</si>
  <si>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</si>
  <si>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</si>
  <si>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</si>
  <si>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</si>
  <si>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</si>
  <si>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</si>
  <si>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</si>
  <si>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</si>
  <si>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</si>
  <si>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</si>
  <si>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</si>
  <si>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</si>
  <si>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</si>
  <si>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</si>
  <si>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</si>
  <si>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</si>
  <si>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</si>
  <si>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</si>
  <si>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</si>
  <si>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</si>
  <si>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</si>
  <si>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</si>
  <si>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</si>
  <si>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</si>
  <si>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</si>
  <si>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</si>
  <si>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</si>
  <si>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</si>
  <si>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</si>
  <si>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</si>
  <si>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</si>
  <si>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</si>
  <si>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</si>
  <si>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</si>
  <si>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</si>
  <si>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</si>
  <si>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</si>
  <si>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</si>
  <si>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</si>
  <si>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</si>
  <si>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</si>
  <si>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</si>
  <si>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</si>
  <si>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</si>
  <si>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</si>
  <si>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</si>
  <si>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</si>
  <si>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</si>
  <si>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</si>
  <si>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</si>
  <si>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</si>
  <si>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</si>
  <si>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</si>
  <si>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</si>
  <si>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</si>
  <si>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</si>
  <si>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</si>
  <si>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</si>
  <si>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</si>
  <si>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</si>
  <si>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</si>
  <si>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</si>
  <si>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</si>
  <si>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</si>
  <si>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</si>
  <si>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</si>
  <si>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</si>
  <si>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</si>
  <si>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</si>
  <si>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</si>
  <si>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</si>
  <si>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</si>
  <si>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</si>
  <si>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</si>
  <si>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</si>
  <si>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</si>
  <si>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</si>
  <si>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</si>
  <si>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</si>
  <si>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</si>
  <si>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</si>
  <si>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</si>
  <si>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</si>
  <si>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</si>
  <si>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</si>
  <si>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</si>
  <si>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</si>
  <si>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</si>
  <si>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</si>
  <si>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</si>
  <si>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</si>
  <si>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</si>
  <si>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</si>
  <si>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</si>
  <si>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</si>
  <si>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</si>
  <si>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</si>
  <si>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</si>
  <si>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</si>
  <si>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</si>
  <si>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</si>
  <si>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</si>
  <si>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</si>
  <si>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</si>
  <si>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</si>
  <si>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</si>
  <si>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</si>
  <si>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</si>
  <si>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</si>
  <si>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</si>
  <si>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</si>
  <si>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</si>
  <si>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</si>
  <si>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</si>
  <si>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</si>
  <si>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</si>
  <si>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</si>
  <si>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</si>
  <si>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</si>
  <si>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</si>
  <si>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</si>
  <si>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</si>
  <si>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</si>
  <si>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</si>
  <si>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</si>
  <si>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</si>
  <si>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</si>
  <si>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</si>
  <si>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</si>
  <si>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</si>
  <si>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</si>
  <si>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</si>
  <si>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</si>
  <si>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</si>
  <si>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</si>
  <si>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</si>
  <si>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</si>
  <si>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</si>
  <si>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</si>
  <si>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</si>
  <si>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</si>
  <si>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</si>
  <si>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</si>
  <si>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</si>
  <si>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</si>
  <si>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</si>
  <si>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</si>
  <si>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</si>
  <si>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</si>
  <si>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</si>
  <si>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</si>
  <si>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</si>
  <si>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</si>
  <si>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</si>
  <si>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</si>
  <si>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</si>
  <si>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</si>
  <si>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</si>
  <si>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</si>
  <si>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</si>
  <si>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</si>
  <si>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</si>
  <si>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</si>
  <si>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</si>
  <si>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</si>
  <si>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</si>
  <si>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</si>
  <si>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</si>
  <si>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</si>
  <si>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</si>
  <si>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</si>
  <si>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</si>
  <si>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</si>
  <si>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</si>
  <si>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</si>
  <si>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</si>
  <si>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</si>
  <si>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</si>
  <si>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</si>
  <si>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</si>
  <si>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</si>
  <si>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</si>
  <si>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</si>
  <si>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</si>
  <si>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</si>
  <si>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</si>
  <si>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</si>
  <si>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</si>
  <si>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</si>
  <si>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</si>
  <si>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</si>
  <si>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</si>
  <si>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</si>
  <si>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</si>
  <si>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</si>
  <si>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</si>
  <si>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</si>
  <si>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</si>
  <si>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</si>
  <si>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</si>
  <si>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</si>
  <si>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</si>
  <si>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</si>
  <si>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</si>
  <si>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</si>
  <si>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</si>
  <si>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</si>
  <si>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</si>
  <si>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</si>
  <si>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</si>
  <si>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</si>
  <si>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</si>
  <si>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</si>
  <si>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</si>
  <si>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</si>
  <si>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</si>
  <si>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</si>
  <si>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</si>
  <si>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</si>
  <si>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</si>
  <si>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</si>
  <si>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</si>
  <si>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</si>
  <si>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</si>
  <si>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</si>
  <si>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</si>
  <si>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</si>
  <si>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</si>
  <si>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</si>
  <si>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</si>
  <si>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</si>
  <si>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</si>
  <si>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</si>
  <si>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</si>
  <si>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</si>
  <si>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</si>
  <si>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</si>
  <si>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</si>
  <si>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</si>
  <si>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</si>
  <si>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</si>
  <si>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</si>
  <si>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</si>
  <si>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</si>
  <si>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</si>
  <si>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</si>
  <si>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</si>
  <si>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</si>
  <si>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</si>
  <si>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</si>
  <si>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</si>
  <si>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</si>
  <si>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</si>
  <si>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</si>
  <si>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</si>
  <si>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</si>
  <si>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</si>
  <si>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</si>
  <si>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</si>
  <si>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</si>
  <si>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</si>
  <si>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</si>
  <si>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</si>
  <si>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</si>
  <si>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</si>
  <si>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</si>
  <si>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</si>
  <si>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</si>
  <si>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</si>
  <si>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</si>
  <si>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</si>
  <si>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</si>
  <si>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</si>
  <si>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</si>
  <si>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</si>
  <si>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</si>
  <si>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</si>
  <si>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</si>
  <si>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</si>
  <si>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</si>
  <si>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</si>
  <si>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</si>
  <si>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</si>
  <si>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</si>
  <si>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</si>
  <si>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</si>
  <si>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</si>
  <si>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</si>
  <si>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</si>
  <si>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</si>
  <si>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</si>
  <si>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</si>
  <si>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</si>
  <si>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</si>
  <si>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</si>
  <si>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</si>
  <si>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</si>
  <si>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</si>
  <si>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</si>
  <si>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</si>
  <si>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</si>
  <si>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</si>
  <si>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</si>
  <si>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</si>
  <si>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</si>
  <si>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</si>
  <si>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</si>
  <si>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</si>
  <si>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</si>
  <si>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</si>
  <si>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</si>
  <si>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</si>
  <si>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</si>
  <si>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</si>
  <si>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</si>
  <si>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</si>
  <si>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</si>
  <si>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</si>
  <si>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</si>
  <si>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</si>
  <si>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</si>
  <si>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</si>
  <si>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</si>
  <si>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</si>
  <si>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</si>
  <si>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</si>
  <si>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</si>
  <si>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</si>
  <si>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</si>
  <si>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</si>
  <si>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</si>
  <si>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</si>
  <si>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</si>
  <si>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</si>
  <si>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</si>
  <si>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</si>
  <si>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</si>
  <si>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</si>
  <si>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</si>
  <si>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</si>
  <si>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</si>
  <si>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</si>
  <si>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</si>
  <si>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</si>
  <si>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</si>
  <si>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</si>
  <si>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</si>
  <si>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</si>
  <si>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</si>
  <si>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</si>
  <si>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</si>
  <si>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</si>
  <si>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</si>
  <si>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</si>
  <si>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</si>
  <si>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</si>
  <si>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</si>
  <si>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</si>
  <si>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</si>
  <si>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</si>
  <si>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</si>
  <si>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</si>
  <si>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</si>
  <si>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</si>
  <si>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</si>
  <si>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</si>
  <si>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</si>
  <si>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</si>
  <si>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</si>
  <si>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</si>
  <si>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</si>
  <si>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</si>
  <si>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</si>
  <si>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</si>
  <si>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</si>
  <si>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</si>
  <si>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</si>
  <si>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</si>
  <si>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</si>
  <si>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</si>
  <si>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</si>
  <si>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</si>
  <si>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</si>
  <si>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</si>
  <si>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</si>
  <si>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</si>
  <si>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</si>
  <si>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</si>
  <si>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</si>
  <si>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</si>
  <si>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</si>
  <si>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</si>
  <si>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</si>
  <si>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</si>
  <si>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</si>
  <si>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</si>
  <si>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</si>
  <si>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</si>
  <si>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</si>
  <si>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</si>
  <si>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</si>
  <si>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</si>
  <si>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</si>
  <si>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</si>
  <si>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</si>
  <si>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</si>
  <si>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</si>
  <si>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</si>
  <si>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</si>
  <si>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</si>
  <si>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</si>
  <si>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</si>
  <si>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</si>
  <si>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</si>
  <si>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</si>
  <si>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</si>
  <si>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</si>
  <si>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</si>
  <si>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</si>
  <si>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</si>
  <si>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</si>
  <si>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</si>
  <si>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</si>
  <si>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</si>
  <si>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</si>
  <si>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</si>
  <si>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</si>
  <si>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</si>
  <si>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</si>
  <si>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</si>
  <si>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</si>
  <si>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</si>
  <si>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</si>
  <si>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</si>
  <si>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</si>
  <si>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</si>
  <si>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</si>
  <si>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</si>
  <si>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</si>
  <si>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</si>
  <si>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</si>
  <si>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</si>
  <si>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</si>
  <si>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</si>
  <si>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</si>
  <si>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</si>
  <si>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</si>
  <si>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</si>
  <si>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</si>
  <si>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</si>
  <si>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</si>
  <si>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</si>
  <si>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</si>
  <si>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</si>
  <si>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</si>
  <si>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</si>
  <si>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</si>
  <si>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</si>
  <si>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</si>
  <si>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</si>
  <si>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</si>
  <si>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</si>
  <si>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</si>
  <si>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</si>
  <si>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</si>
  <si>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</si>
  <si>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</si>
  <si>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</si>
  <si>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</si>
  <si>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</si>
  <si>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</si>
  <si>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</si>
  <si>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</si>
  <si>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</si>
  <si>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</si>
  <si>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</si>
  <si>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</si>
  <si>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</si>
  <si>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</si>
  <si>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</si>
  <si>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</si>
  <si>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</si>
  <si>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</si>
  <si>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</si>
  <si>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</si>
  <si>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</si>
  <si>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</si>
  <si>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</si>
  <si>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</si>
  <si>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</si>
  <si>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</si>
  <si>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</si>
  <si>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</si>
  <si>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</si>
  <si>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</si>
  <si>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</si>
  <si>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</si>
  <si>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</si>
  <si>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</si>
  <si>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</si>
  <si>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</si>
  <si>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</si>
  <si>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</si>
  <si>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</si>
  <si>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</si>
  <si>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</si>
  <si>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</si>
  <si>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</si>
  <si>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</si>
  <si>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</si>
  <si>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</si>
  <si>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</si>
  <si>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</si>
  <si>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</si>
  <si>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</si>
  <si>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</si>
  <si>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</si>
  <si>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</si>
  <si>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</si>
  <si>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</si>
  <si>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</si>
  <si>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</si>
  <si>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</si>
  <si>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</si>
  <si>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</si>
  <si>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</si>
  <si>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</si>
  <si>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</si>
  <si>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</si>
  <si>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</si>
  <si>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</si>
  <si>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</si>
  <si>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</si>
  <si>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</si>
  <si>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</si>
  <si>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</si>
  <si>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</si>
  <si>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</si>
  <si>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</si>
  <si>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</si>
  <si>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</si>
  <si>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</si>
  <si>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</si>
  <si>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</si>
  <si>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</si>
  <si>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</si>
  <si>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</si>
  <si>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</si>
  <si>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</si>
  <si>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</si>
  <si>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</si>
  <si>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</si>
  <si>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</si>
  <si>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</si>
  <si>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</si>
  <si>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</si>
  <si>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</si>
  <si>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</si>
  <si>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</si>
  <si>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</si>
  <si>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</si>
  <si>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</si>
  <si>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</si>
  <si>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</si>
  <si>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</si>
  <si>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</si>
  <si>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</si>
  <si>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</si>
  <si>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</si>
  <si>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</si>
  <si>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</si>
  <si>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</si>
  <si>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</si>
  <si>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</si>
  <si>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</si>
  <si>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</si>
  <si>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</si>
  <si>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</si>
  <si>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</si>
  <si>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</si>
  <si>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</si>
  <si>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</si>
  <si>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</si>
  <si>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</si>
  <si>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</si>
  <si>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</si>
  <si>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</si>
  <si>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</si>
  <si>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</si>
  <si>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</si>
  <si>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</si>
  <si>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</si>
  <si>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</si>
  <si>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</si>
  <si>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</si>
  <si>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</si>
  <si>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</si>
  <si>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</si>
  <si>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</si>
  <si>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</si>
  <si>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</si>
  <si>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</si>
  <si>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</si>
  <si>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</si>
  <si>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</si>
  <si>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</si>
  <si>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</si>
  <si>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</si>
  <si>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</si>
  <si>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</si>
  <si>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</si>
  <si>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</si>
  <si>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</si>
  <si>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</si>
  <si>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</si>
  <si>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</si>
  <si>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</si>
  <si>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</si>
  <si>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</si>
  <si>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</si>
  <si>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</si>
  <si>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</si>
  <si>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</si>
  <si>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</si>
  <si>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</si>
  <si>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</si>
  <si>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</si>
  <si>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</si>
  <si>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</si>
  <si>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</si>
  <si>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</si>
  <si>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</si>
  <si>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</si>
  <si>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</si>
  <si>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</si>
  <si>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</si>
  <si>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</si>
  <si>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</si>
  <si>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</si>
  <si>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</si>
  <si>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</si>
  <si>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</si>
  <si>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</si>
  <si>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</si>
  <si>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</si>
  <si>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</si>
  <si>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</si>
  <si>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</si>
  <si>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</si>
  <si>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</si>
  <si>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</si>
  <si>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</si>
  <si>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</si>
  <si>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</si>
  <si>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</si>
  <si>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</si>
  <si>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</si>
  <si>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</si>
  <si>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</si>
  <si>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</si>
  <si>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</si>
  <si>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</si>
  <si>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</si>
  <si>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</si>
  <si>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</si>
  <si>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</si>
  <si>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</si>
  <si>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</si>
  <si>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</si>
  <si>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</si>
  <si>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</si>
  <si>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</si>
  <si>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</si>
  <si>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</si>
  <si>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</si>
  <si>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</si>
  <si>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</si>
  <si>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</si>
  <si>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</si>
  <si>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</si>
  <si>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</si>
  <si>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</si>
  <si>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</si>
  <si>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</si>
  <si>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</si>
  <si>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</si>
  <si>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</si>
  <si>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</si>
  <si>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</si>
  <si>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</si>
  <si>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</si>
  <si>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</si>
  <si>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</si>
  <si>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</si>
  <si>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</si>
  <si>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</si>
  <si>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</si>
  <si>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</si>
  <si>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</si>
  <si>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</si>
  <si>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</si>
  <si>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</si>
  <si>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</si>
  <si>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</si>
  <si>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</si>
  <si>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</si>
  <si>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</si>
  <si>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</si>
  <si>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</si>
  <si>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</si>
  <si>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</si>
  <si>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</si>
  <si>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</si>
  <si>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</si>
  <si>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</si>
  <si>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</si>
  <si>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</si>
  <si>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</si>
  <si>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</si>
  <si>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</si>
  <si>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</si>
  <si>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</si>
  <si>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</si>
  <si>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</si>
  <si>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</si>
  <si>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</si>
  <si>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</si>
  <si>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</si>
  <si>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</si>
  <si>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</si>
  <si>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</si>
  <si>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</si>
  <si>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</si>
  <si>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</si>
  <si>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</si>
  <si>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</si>
  <si>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</si>
  <si>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</si>
  <si>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</si>
  <si>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</si>
  <si>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</si>
  <si>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</si>
  <si>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</si>
  <si>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</si>
  <si>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</si>
  <si>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</si>
  <si>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</si>
  <si>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</si>
  <si>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</si>
  <si>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</si>
  <si>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</si>
  <si>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</si>
  <si>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</si>
  <si>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</si>
  <si>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</si>
  <si>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</si>
  <si>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</si>
  <si>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</si>
  <si>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</si>
  <si>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</si>
  <si>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</si>
  <si>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</si>
  <si>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</si>
  <si>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</si>
  <si>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</si>
  <si>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</si>
  <si>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</si>
  <si>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</si>
  <si>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</si>
  <si>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</si>
  <si>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</si>
  <si>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</si>
  <si>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</si>
  <si>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</si>
  <si>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</si>
  <si>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</si>
  <si>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</si>
  <si>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</si>
  <si>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</si>
  <si>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</si>
  <si>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</si>
  <si>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</si>
  <si>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</si>
  <si>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</si>
  <si>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</si>
  <si>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</si>
  <si>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</si>
  <si>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</si>
  <si>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</si>
  <si>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</si>
  <si>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</si>
  <si>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</si>
  <si>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</si>
  <si>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</si>
  <si>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</si>
  <si>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</si>
  <si>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</si>
  <si>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</si>
  <si>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</si>
  <si>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</si>
  <si>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</si>
  <si>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</si>
  <si>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</si>
  <si>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</si>
  <si>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</si>
  <si>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</si>
  <si>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</si>
  <si>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</si>
  <si>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</si>
  <si>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</si>
  <si>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</si>
  <si>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</si>
  <si>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</si>
  <si>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</si>
  <si>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</si>
  <si>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</si>
  <si>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</si>
  <si>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</si>
  <si>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</si>
  <si>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</si>
  <si>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</si>
  <si>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</si>
  <si>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</si>
  <si>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</si>
  <si>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</si>
  <si>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</si>
  <si>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</si>
  <si>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</si>
  <si>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</si>
  <si>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</si>
  <si>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</si>
  <si>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</si>
  <si>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</si>
  <si>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</si>
  <si>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</si>
  <si>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</si>
  <si>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</si>
  <si>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</si>
  <si>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</si>
  <si>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</si>
  <si>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</si>
  <si>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</si>
  <si>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</si>
  <si>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</si>
  <si>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</si>
  <si>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</si>
  <si>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</si>
  <si>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</si>
  <si>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</si>
  <si>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</si>
  <si>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</si>
  <si>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</si>
  <si>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</si>
  <si>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</si>
  <si>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</si>
  <si>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</si>
  <si>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</si>
  <si>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</si>
  <si>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</si>
  <si>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</si>
  <si>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</si>
  <si>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</si>
  <si>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</si>
  <si>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</si>
  <si>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</si>
  <si>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</si>
  <si>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</si>
  <si>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</si>
  <si>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</si>
  <si>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</si>
  <si>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</si>
  <si>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</si>
  <si>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</si>
  <si>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</si>
  <si>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</si>
  <si>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</si>
  <si>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</si>
  <si>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</si>
  <si>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</si>
  <si>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</si>
  <si>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</si>
  <si>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</si>
  <si>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</si>
  <si>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</si>
  <si>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</si>
  <si>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</si>
  <si>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</si>
  <si>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</si>
  <si>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</si>
  <si>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</si>
  <si>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</si>
  <si>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</si>
  <si>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</si>
  <si>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</si>
  <si>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</si>
  <si>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</si>
  <si>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</si>
  <si>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</si>
  <si>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</si>
  <si>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</si>
  <si>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</si>
  <si>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</si>
  <si>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</si>
  <si>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</si>
  <si>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</si>
  <si>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</si>
  <si>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</si>
  <si>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</si>
  <si>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</si>
  <si>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</si>
  <si>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</si>
  <si>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</si>
  <si>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</si>
  <si>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</si>
  <si>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</si>
  <si>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</si>
  <si>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</si>
  <si>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</si>
  <si>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</si>
  <si>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</si>
  <si>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</si>
  <si>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</si>
  <si>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</si>
  <si>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</si>
  <si>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</si>
  <si>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</si>
  <si>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</si>
  <si>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</si>
  <si>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</si>
  <si>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</si>
  <si>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</si>
  <si>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</si>
  <si>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</si>
  <si>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</si>
  <si>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</si>
  <si>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</si>
  <si>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</si>
  <si>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</si>
  <si>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</si>
  <si>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</si>
  <si>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</si>
  <si>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</si>
  <si>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</si>
  <si>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</si>
  <si>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</si>
  <si>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</si>
  <si>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</si>
  <si>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</si>
  <si>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</si>
  <si>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</si>
  <si>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</si>
  <si>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</si>
  <si>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</si>
  <si>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</si>
  <si>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</si>
  <si>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</si>
  <si>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</si>
  <si>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</si>
  <si>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</si>
  <si>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</si>
  <si>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</si>
  <si>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</si>
  <si>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</si>
  <si>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</si>
  <si>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</si>
  <si>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</si>
  <si>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</si>
  <si>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</si>
  <si>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</si>
  <si>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</si>
  <si>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</si>
  <si>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</si>
  <si>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</si>
  <si>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</si>
  <si>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</si>
  <si>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</si>
  <si>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</si>
  <si>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</si>
  <si>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</si>
  <si>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</si>
  <si>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</si>
  <si>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</si>
  <si>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</si>
  <si>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</si>
  <si>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</si>
  <si>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</si>
  <si>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</si>
  <si>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</si>
  <si>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</si>
  <si>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</si>
  <si>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</si>
  <si>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</si>
  <si>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</si>
  <si>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</si>
  <si>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</si>
  <si>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</si>
  <si>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</si>
  <si>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</si>
  <si>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</si>
  <si>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</si>
  <si>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</si>
  <si>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</si>
  <si>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</si>
  <si>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</si>
  <si>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</si>
  <si>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</si>
  <si>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</si>
  <si>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</si>
  <si>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</si>
  <si>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</si>
  <si>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</si>
  <si>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</si>
  <si>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</si>
  <si>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</si>
  <si>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</si>
  <si>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</si>
  <si>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</si>
  <si>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</si>
  <si>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</si>
  <si>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</si>
  <si>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</si>
  <si>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</si>
  <si>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</si>
  <si>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</si>
  <si>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</si>
  <si>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</si>
  <si>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</si>
  <si>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</si>
  <si>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</si>
  <si>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</si>
  <si>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</si>
  <si>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</si>
  <si>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</si>
  <si>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</si>
  <si>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</si>
  <si>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</si>
  <si>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</si>
  <si>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</si>
  <si>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</si>
  <si>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</si>
  <si>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</si>
  <si>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</si>
  <si>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</si>
  <si>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</si>
  <si>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</si>
  <si>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</si>
  <si>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</si>
  <si>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</si>
  <si>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</si>
  <si>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</si>
  <si>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</si>
  <si>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</si>
  <si>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</si>
  <si>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</si>
  <si>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</si>
  <si>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</si>
  <si>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</si>
  <si>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</si>
  <si>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</si>
  <si>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</si>
  <si>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</si>
  <si>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</si>
  <si>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</si>
  <si>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</si>
  <si>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</si>
  <si>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</si>
  <si>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</si>
  <si>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</si>
  <si>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</si>
  <si>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</si>
  <si>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</si>
  <si>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</si>
  <si>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</si>
  <si>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</si>
  <si>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</si>
  <si>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</si>
  <si>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</si>
  <si>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</si>
  <si>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</si>
  <si>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</si>
  <si>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</si>
  <si>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</si>
  <si>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</si>
  <si>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</si>
  <si>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</si>
  <si>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</si>
  <si>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</si>
  <si>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</si>
  <si>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</si>
  <si>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</si>
  <si>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</si>
  <si>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</si>
  <si>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</si>
  <si>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</si>
  <si>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</si>
  <si>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</si>
  <si>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</si>
  <si>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</si>
  <si>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</si>
  <si>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</si>
  <si>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</si>
  <si>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</si>
  <si>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</si>
  <si>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</si>
  <si>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</si>
  <si>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</si>
  <si>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</si>
  <si>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</si>
  <si>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</si>
  <si>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</si>
  <si>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</si>
  <si>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</si>
  <si>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</si>
  <si>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</si>
  <si>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</si>
  <si>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</si>
  <si>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</si>
  <si>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</si>
  <si>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</si>
  <si>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</si>
  <si>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</si>
  <si>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</si>
  <si>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</si>
  <si>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</si>
  <si>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</si>
  <si>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</si>
  <si>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</si>
  <si>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</si>
  <si>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</si>
  <si>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</si>
  <si>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</si>
  <si>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</si>
  <si>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</si>
  <si>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</si>
  <si>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</si>
  <si>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</si>
  <si>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</si>
  <si>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</si>
  <si>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</si>
  <si>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</si>
  <si>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</si>
  <si>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</si>
  <si>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</si>
  <si>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</si>
  <si>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</si>
  <si>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</si>
  <si>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</si>
  <si>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</si>
  <si>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</si>
  <si>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</si>
  <si>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</si>
  <si>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</si>
  <si>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</si>
  <si>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</si>
  <si>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</si>
  <si>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</si>
  <si>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</si>
  <si>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</si>
  <si>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</si>
  <si>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</si>
  <si>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</si>
  <si>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</si>
  <si>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</si>
  <si>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</si>
  <si>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</si>
  <si>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</si>
  <si>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</si>
  <si>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</si>
  <si>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</si>
  <si>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</si>
  <si>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</si>
  <si>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</si>
  <si>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</si>
  <si>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</si>
  <si>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</si>
  <si>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</si>
  <si>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</si>
  <si>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</si>
  <si>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</si>
  <si>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</si>
  <si>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</si>
  <si>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</si>
  <si>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</si>
  <si>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</si>
  <si>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</si>
  <si>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</si>
  <si>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</si>
  <si>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</si>
  <si>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</si>
  <si>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</si>
  <si>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</si>
  <si>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</si>
  <si>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</si>
  <si>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</si>
  <si>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</si>
  <si>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</si>
  <si>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</si>
  <si>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</si>
  <si>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</si>
  <si>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</si>
  <si>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</si>
  <si>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</si>
  <si>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</si>
  <si>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</si>
  <si>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</si>
  <si>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</si>
  <si>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</si>
  <si>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</si>
  <si>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</si>
  <si>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</si>
  <si>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</si>
  <si>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</si>
  <si>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</si>
  <si>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</si>
  <si>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</si>
  <si>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</si>
  <si>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</si>
  <si>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</si>
  <si>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</si>
  <si>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</si>
  <si>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</si>
  <si>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</si>
  <si>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</si>
  <si>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</si>
  <si>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</si>
  <si>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</si>
  <si>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</si>
  <si>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</si>
  <si>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</si>
  <si>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</si>
  <si>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</si>
  <si>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</si>
  <si>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</si>
  <si>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</si>
  <si>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</si>
  <si>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</si>
  <si>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</si>
  <si>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</si>
  <si>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</si>
  <si>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</si>
  <si>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</si>
  <si>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</si>
  <si>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</si>
  <si>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</si>
  <si>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</si>
  <si>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</si>
  <si>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</si>
  <si>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</si>
  <si>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</si>
  <si>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</si>
  <si>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</si>
  <si>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</si>
  <si>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</si>
  <si>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</si>
  <si>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</si>
  <si>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</si>
  <si>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</si>
  <si>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</si>
  <si>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</si>
  <si>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</si>
  <si>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</si>
  <si>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</si>
  <si>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</si>
  <si>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</si>
  <si>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</si>
  <si>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</si>
  <si>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</si>
  <si>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</si>
  <si>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</si>
  <si>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</si>
  <si>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</si>
  <si>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</si>
  <si>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</si>
  <si>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</si>
  <si>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</si>
  <si>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</si>
  <si>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</si>
  <si>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</si>
  <si>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</si>
  <si>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</si>
  <si>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</si>
  <si>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</si>
  <si>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</si>
  <si>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</si>
  <si>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</si>
  <si>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</si>
  <si>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</si>
  <si>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</si>
  <si>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</si>
  <si>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</si>
  <si>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</si>
  <si>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</si>
  <si>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</si>
  <si>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</si>
  <si>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</si>
  <si>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</si>
  <si>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</si>
  <si>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</si>
  <si>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</si>
  <si>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</si>
  <si>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</si>
  <si>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</si>
  <si>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</si>
  <si>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</si>
  <si>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</si>
  <si>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</si>
  <si>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</si>
  <si>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</si>
  <si>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</si>
  <si>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</si>
  <si>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</si>
  <si>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</si>
  <si>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</si>
  <si>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</si>
  <si>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</si>
  <si>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</si>
  <si>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</si>
  <si>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</si>
  <si>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</si>
  <si>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</si>
  <si>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</si>
  <si>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</si>
  <si>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</si>
  <si>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</si>
  <si>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</si>
  <si>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</si>
  <si>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</si>
  <si>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</si>
  <si>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</si>
  <si>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</si>
  <si>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</si>
  <si>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</si>
  <si>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</si>
  <si>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</si>
  <si>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</si>
  <si>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</si>
  <si>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</si>
  <si>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</si>
  <si>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</si>
  <si>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</si>
  <si>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</si>
  <si>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</si>
  <si>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</si>
  <si>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</si>
  <si>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</si>
  <si>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</si>
  <si>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</si>
  <si>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</si>
  <si>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</si>
  <si>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</si>
  <si>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</si>
  <si>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</si>
  <si>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</si>
  <si>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</si>
  <si>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</si>
  <si>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</si>
  <si>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</si>
  <si>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</si>
  <si>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</si>
  <si>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</si>
  <si>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</si>
  <si>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</si>
  <si>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</si>
  <si>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</si>
  <si>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</si>
  <si>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</si>
  <si>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</si>
  <si>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</si>
  <si>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</si>
  <si>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</si>
  <si>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</si>
  <si>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</si>
  <si>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</si>
  <si>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</si>
  <si>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</si>
  <si>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</si>
  <si>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</si>
  <si>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</si>
  <si>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</si>
  <si>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</si>
  <si>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</si>
  <si>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</si>
  <si>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</si>
  <si>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</si>
  <si>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</si>
  <si>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</si>
  <si>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</si>
  <si>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</si>
  <si>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</si>
  <si>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</si>
  <si>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</si>
  <si>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</si>
  <si>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</si>
  <si>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</si>
  <si>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</si>
  <si>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</si>
  <si>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</si>
  <si>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</si>
  <si>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</si>
  <si>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</si>
  <si>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</si>
  <si>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</si>
  <si>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</si>
  <si>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</si>
  <si>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</si>
  <si>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</si>
  <si>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</si>
  <si>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</si>
  <si>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</si>
  <si>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</si>
  <si>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</si>
  <si>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</si>
  <si>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</si>
  <si>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</si>
  <si>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</si>
  <si>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</si>
  <si>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</si>
  <si>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</si>
  <si>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</si>
  <si>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</si>
  <si>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</si>
  <si>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</si>
  <si>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</si>
  <si>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</si>
  <si>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</si>
  <si>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</si>
  <si>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</si>
  <si>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</si>
  <si>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</si>
  <si>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</si>
  <si>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</si>
  <si>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</si>
  <si>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</si>
  <si>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</si>
  <si>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</si>
  <si>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</si>
  <si>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</si>
  <si>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</si>
  <si>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</si>
  <si>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</si>
  <si>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</si>
  <si>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</si>
  <si>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</si>
  <si>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</si>
  <si>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</si>
  <si>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</si>
  <si>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</si>
  <si>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</si>
  <si>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</si>
  <si>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</si>
  <si>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</si>
  <si>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</si>
  <si>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</si>
  <si>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</si>
  <si>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</si>
  <si>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</si>
  <si>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</si>
  <si>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</si>
  <si>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</si>
  <si>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</si>
  <si>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</si>
  <si>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</si>
  <si>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</si>
  <si>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</si>
  <si>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</si>
  <si>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</si>
  <si>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</si>
  <si>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</si>
  <si>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</si>
  <si>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</si>
  <si>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</si>
  <si>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</si>
  <si>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</si>
  <si>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</si>
  <si>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</si>
  <si>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</si>
  <si>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</si>
  <si>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</si>
  <si>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</si>
  <si>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</si>
  <si>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</si>
  <si>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</si>
  <si>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</si>
  <si>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</si>
  <si>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</si>
  <si>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</si>
  <si>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</si>
  <si>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</si>
  <si>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</si>
  <si>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</si>
  <si>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</si>
  <si>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</si>
  <si>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</si>
  <si>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</si>
  <si>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</si>
  <si>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</si>
  <si>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</si>
  <si>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</si>
  <si>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</si>
  <si>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</si>
  <si>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</si>
  <si>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</si>
  <si>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</si>
  <si>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</si>
  <si>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</si>
  <si>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</si>
  <si>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</si>
  <si>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</si>
  <si>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</si>
  <si>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</si>
  <si>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</si>
  <si>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</si>
  <si>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</si>
  <si>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</si>
  <si>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</si>
  <si>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</si>
  <si>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</si>
  <si>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</si>
  <si>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</si>
  <si>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</si>
  <si>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</si>
  <si>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</si>
  <si>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</si>
  <si>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</si>
  <si>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</si>
  <si>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</si>
  <si>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</si>
  <si>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</si>
  <si>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</si>
  <si>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</si>
  <si>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</si>
  <si>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</si>
  <si>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</si>
  <si>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</si>
  <si>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</si>
  <si>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</si>
  <si>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</si>
  <si>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</si>
  <si>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</si>
  <si>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</si>
  <si>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</si>
  <si>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</si>
  <si>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</si>
  <si>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</si>
  <si>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</si>
  <si>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</si>
  <si>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</si>
  <si>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</si>
  <si>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</si>
  <si>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</si>
  <si>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</si>
  <si>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</si>
  <si>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</si>
  <si>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</si>
  <si>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</si>
  <si>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</si>
  <si>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</si>
  <si>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</si>
  <si>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</si>
  <si>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</si>
  <si>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</si>
  <si>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</si>
  <si>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</si>
  <si>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</si>
  <si>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</si>
  <si>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</si>
  <si>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</si>
  <si>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</si>
  <si>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</si>
  <si>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</si>
  <si>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</si>
  <si>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</si>
  <si>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</si>
  <si>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</si>
  <si>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</si>
  <si>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</si>
  <si>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</si>
  <si>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</si>
  <si>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</si>
  <si>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</si>
  <si>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</si>
  <si>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</si>
  <si>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</si>
  <si>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</si>
  <si>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</si>
  <si>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</si>
  <si>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</si>
  <si>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</si>
  <si>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</si>
  <si>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</si>
  <si>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</si>
  <si>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</si>
  <si>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</si>
  <si>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</si>
  <si>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</si>
  <si>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</si>
  <si>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</si>
  <si>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</si>
  <si>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</si>
  <si>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</si>
  <si>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</si>
  <si>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</si>
  <si>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</si>
  <si>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</si>
  <si>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</si>
  <si>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</si>
  <si>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</si>
  <si>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</si>
  <si>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</si>
  <si>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</si>
  <si>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</si>
  <si>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</si>
  <si>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</si>
  <si>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</si>
  <si>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</si>
  <si>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</si>
  <si>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</si>
  <si>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</si>
  <si>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</si>
  <si>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</si>
  <si>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</si>
  <si>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</si>
  <si>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</si>
  <si>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</si>
  <si>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</si>
  <si>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</si>
  <si>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</si>
  <si>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</si>
  <si>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</si>
  <si>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</si>
  <si>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</si>
  <si>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</si>
  <si>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</si>
  <si>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</si>
  <si>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</si>
  <si>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</si>
  <si>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</si>
  <si>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</si>
  <si>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</si>
  <si>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</si>
  <si>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</si>
  <si>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</si>
  <si>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</si>
  <si>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</si>
  <si>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</si>
  <si>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</si>
  <si>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</si>
  <si>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</si>
  <si>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</si>
  <si>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</si>
  <si>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</si>
  <si>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</si>
  <si>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</si>
  <si>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</si>
  <si>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</si>
  <si>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</si>
  <si>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</si>
  <si>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</si>
  <si>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</si>
  <si>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</si>
  <si>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</si>
  <si>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</si>
  <si>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</si>
  <si>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</si>
  <si>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</si>
  <si>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</si>
  <si>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</si>
  <si>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</si>
  <si>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</si>
  <si>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</si>
  <si>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</si>
  <si>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</si>
  <si>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</si>
  <si>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</si>
  <si>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</si>
  <si>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</si>
  <si>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</si>
  <si>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</si>
  <si>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</si>
  <si>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</si>
  <si>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</si>
  <si>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</si>
  <si>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</si>
  <si>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</si>
  <si>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</si>
  <si>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</si>
  <si>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</si>
  <si>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</si>
  <si>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</si>
  <si>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</si>
  <si>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</si>
  <si>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</si>
  <si>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</si>
  <si>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</si>
  <si>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</si>
  <si>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</si>
  <si>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</si>
  <si>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</si>
  <si>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</si>
  <si>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</si>
  <si>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</si>
  <si>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</si>
  <si>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</si>
  <si>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</si>
  <si>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</si>
  <si>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</si>
  <si>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</si>
  <si>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</si>
  <si>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</si>
  <si>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</si>
  <si>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</si>
  <si>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</si>
  <si>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</si>
  <si>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</si>
  <si>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</si>
  <si>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</si>
  <si>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</si>
  <si>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</si>
  <si>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</si>
  <si>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</si>
  <si>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</si>
  <si>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</si>
  <si>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</si>
  <si>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</si>
  <si>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</si>
  <si>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</si>
  <si>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</si>
  <si>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</si>
  <si>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</si>
  <si>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</si>
  <si>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</si>
  <si>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</si>
  <si>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</si>
  <si>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</si>
  <si>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</si>
  <si>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</si>
  <si>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</si>
  <si>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</si>
  <si>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</si>
  <si>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</si>
  <si>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</si>
  <si>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</si>
  <si>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</si>
  <si>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</si>
  <si>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</si>
  <si>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</si>
  <si>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</si>
  <si>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</si>
  <si>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</si>
  <si>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</si>
  <si>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</si>
  <si>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</si>
  <si>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</si>
  <si>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</si>
  <si>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</si>
  <si>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</si>
  <si>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</si>
  <si>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</si>
  <si>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</si>
  <si>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</si>
  <si>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</si>
  <si>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</si>
  <si>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</si>
  <si>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</si>
  <si>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</si>
  <si>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</si>
  <si>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</si>
  <si>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</si>
  <si>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</si>
  <si>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</si>
  <si>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</si>
  <si>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</si>
  <si>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</si>
  <si>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</si>
  <si>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</si>
  <si>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</si>
  <si>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</si>
  <si>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</si>
  <si>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</si>
  <si>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</si>
  <si>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</si>
  <si>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</si>
  <si>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</si>
  <si>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</si>
  <si>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</si>
  <si>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</si>
  <si>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</si>
  <si>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</si>
  <si>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</si>
  <si>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</si>
  <si>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</si>
  <si>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</si>
  <si>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</si>
  <si>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</si>
  <si>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</si>
  <si>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</si>
  <si>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</si>
  <si>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</si>
  <si>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</si>
  <si>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</si>
  <si>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</si>
  <si>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</si>
  <si>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</si>
  <si>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</si>
  <si>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</si>
  <si>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</si>
  <si>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</si>
  <si>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</si>
  <si>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</si>
  <si>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</si>
  <si>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</si>
  <si>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</si>
  <si>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</si>
  <si>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</si>
  <si>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</si>
  <si>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</si>
  <si>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</si>
  <si>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</si>
  <si>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</si>
  <si>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</si>
  <si>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</si>
  <si>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</si>
  <si>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</si>
  <si>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</si>
  <si>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</si>
  <si>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</si>
  <si>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</si>
  <si>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</si>
  <si>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</si>
  <si>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</si>
  <si>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</si>
  <si>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</si>
  <si>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</si>
  <si>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</si>
  <si>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</si>
  <si>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</si>
  <si>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</si>
  <si>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</si>
  <si>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</si>
  <si>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</si>
  <si>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</si>
  <si>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</si>
  <si>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</si>
  <si>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</si>
  <si>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</si>
  <si>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</si>
  <si>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</si>
  <si>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</si>
  <si>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</si>
  <si>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</si>
  <si>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</si>
  <si>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</si>
  <si>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</si>
  <si>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</si>
  <si>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</si>
  <si>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</si>
  <si>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</si>
  <si>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</si>
  <si>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</si>
  <si>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</si>
  <si>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</si>
  <si>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</si>
  <si>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</si>
  <si>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</si>
  <si>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</si>
  <si>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</si>
  <si>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</si>
  <si>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</si>
  <si>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</si>
  <si>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</si>
  <si>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</si>
  <si>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</si>
  <si>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</si>
  <si>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</si>
  <si>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</si>
  <si>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</si>
  <si>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</si>
  <si>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</si>
  <si>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</si>
  <si>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</si>
  <si>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</si>
  <si>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</si>
  <si>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</si>
  <si>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</si>
  <si>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</si>
  <si>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</si>
  <si>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</si>
  <si>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</si>
  <si>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</si>
  <si>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</si>
  <si>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</si>
  <si>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</si>
  <si>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</si>
  <si>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</si>
  <si>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</si>
  <si>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</si>
  <si>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</si>
  <si>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</si>
  <si>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</si>
  <si>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</si>
  <si>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</si>
  <si>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</si>
  <si>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</si>
  <si>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</si>
  <si>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</si>
  <si>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</si>
  <si>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</si>
  <si>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</si>
  <si>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</si>
  <si>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</si>
  <si>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</si>
  <si>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</si>
  <si>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</si>
  <si>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</si>
  <si>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</si>
  <si>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</si>
  <si>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</si>
  <si>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</si>
  <si>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</si>
  <si>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</si>
  <si>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</si>
  <si>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</si>
  <si>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</si>
  <si>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</si>
  <si>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</si>
  <si>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</si>
  <si>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</si>
  <si>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</si>
  <si>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</si>
  <si>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</si>
  <si>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</si>
  <si>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</si>
  <si>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</si>
  <si>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</si>
  <si>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</si>
  <si>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</si>
  <si>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</si>
  <si>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</si>
  <si>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</si>
  <si>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</si>
  <si>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</si>
  <si>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</si>
  <si>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</si>
  <si>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</si>
  <si>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</si>
  <si>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</si>
  <si>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</si>
  <si>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</si>
  <si>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</si>
  <si>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</si>
  <si>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</si>
  <si>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</si>
  <si>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</si>
  <si>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</si>
  <si>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</si>
  <si>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</si>
  <si>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</si>
  <si>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</si>
  <si>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</si>
  <si>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</si>
  <si>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</si>
  <si>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</si>
  <si>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</si>
  <si>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</si>
  <si>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</si>
  <si>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</si>
  <si>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</si>
  <si>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</si>
  <si>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</si>
  <si>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</si>
  <si>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</si>
  <si>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</si>
  <si>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</si>
  <si>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</si>
  <si>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</si>
  <si>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</si>
  <si>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</si>
  <si>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</si>
  <si>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</si>
  <si>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</si>
  <si>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</si>
  <si>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</si>
  <si>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</si>
  <si>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</si>
  <si>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</si>
  <si>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</si>
  <si>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</si>
  <si>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</si>
  <si>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</si>
  <si>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</si>
  <si>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</si>
  <si>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</si>
  <si>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</si>
  <si>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</si>
  <si>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</si>
  <si>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</si>
  <si>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</si>
  <si>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</si>
  <si>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</si>
  <si>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</si>
  <si>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</si>
  <si>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</si>
  <si>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</si>
  <si>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</si>
  <si>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</si>
  <si>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</si>
  <si>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</si>
  <si>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</si>
  <si>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</si>
  <si>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</si>
  <si>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</si>
  <si>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</si>
  <si>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</si>
  <si>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</si>
  <si>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</si>
  <si>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</si>
  <si>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</si>
  <si>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</si>
  <si>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</si>
  <si>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</si>
  <si>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</si>
  <si>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</si>
  <si>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</si>
  <si>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</si>
  <si>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</si>
  <si>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</si>
  <si>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</si>
  <si>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</si>
  <si>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</si>
  <si>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</si>
  <si>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</si>
  <si>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</si>
  <si>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</si>
  <si>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</si>
  <si>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</si>
  <si>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</si>
  <si>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</si>
  <si>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</si>
  <si>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</si>
  <si>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</si>
  <si>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</si>
  <si>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</si>
  <si>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</si>
  <si>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</si>
  <si>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</si>
  <si>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</si>
  <si>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</si>
  <si>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</si>
  <si>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</si>
  <si>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</si>
  <si>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</si>
  <si>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</si>
  <si>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</si>
  <si>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</si>
  <si>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</si>
  <si>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</si>
  <si>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</si>
  <si>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</si>
  <si>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</si>
  <si>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</si>
  <si>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</si>
  <si>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</si>
  <si>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</si>
  <si>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</si>
  <si>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</si>
  <si>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</si>
  <si>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</si>
  <si>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</si>
  <si>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</si>
  <si>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</si>
  <si>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</si>
  <si>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</si>
  <si>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</si>
  <si>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</si>
  <si>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</si>
  <si>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</si>
  <si>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</si>
  <si>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</si>
  <si>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</si>
  <si>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</si>
  <si>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</si>
  <si>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</si>
  <si>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</si>
  <si>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</si>
  <si>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</si>
  <si>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</si>
  <si>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</si>
  <si>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</si>
  <si>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</si>
  <si>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</si>
  <si>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</si>
  <si>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</si>
  <si>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</si>
  <si>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</si>
  <si>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</si>
  <si>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</si>
  <si>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</si>
  <si>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</si>
  <si>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</si>
  <si>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</si>
  <si>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</si>
  <si>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</si>
  <si>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</si>
  <si>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</si>
  <si>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</si>
  <si>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</si>
  <si>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</si>
  <si>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</si>
  <si>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</si>
  <si>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</si>
  <si>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</si>
  <si>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</si>
  <si>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</si>
  <si>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</si>
  <si>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</si>
  <si>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</si>
  <si>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</si>
  <si>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</si>
  <si>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</si>
  <si>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</si>
  <si>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</si>
  <si>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</si>
  <si>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</si>
  <si>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</si>
  <si>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</si>
  <si>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</si>
  <si>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</si>
  <si>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</si>
  <si>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</si>
  <si>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</si>
  <si>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</si>
  <si>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</si>
  <si>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</si>
  <si>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</si>
  <si>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</si>
  <si>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</si>
  <si>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</si>
  <si>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</si>
  <si>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</si>
  <si>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</si>
  <si>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</si>
  <si>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</si>
  <si>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</si>
  <si>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</si>
  <si>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</si>
  <si>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</si>
  <si>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</si>
  <si>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</si>
  <si>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</si>
  <si>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</si>
  <si>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</si>
  <si>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</si>
  <si>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</si>
  <si>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</si>
  <si>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</si>
  <si>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</si>
  <si>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</si>
  <si>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</si>
  <si>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</si>
  <si>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</si>
  <si>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</si>
  <si>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</si>
  <si>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</si>
  <si>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</si>
  <si>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</si>
  <si>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</si>
  <si>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</si>
  <si>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</si>
  <si>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</si>
  <si>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</si>
  <si>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</si>
  <si>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</si>
  <si>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</si>
  <si>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</si>
  <si>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</si>
  <si>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</si>
  <si>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</si>
  <si>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</si>
  <si>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</si>
  <si>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</si>
  <si>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</si>
  <si>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</si>
  <si>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</si>
  <si>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</si>
  <si>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</si>
  <si>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</si>
  <si>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</si>
  <si>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</si>
  <si>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</si>
  <si>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</si>
  <si>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</si>
  <si>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</si>
  <si>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</si>
  <si>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</si>
  <si>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</si>
  <si>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</si>
  <si>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</si>
  <si>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</si>
  <si>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</si>
  <si>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</si>
  <si>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</si>
  <si>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</si>
  <si>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</si>
  <si>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</si>
  <si>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</si>
  <si>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</si>
  <si>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</si>
  <si>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</si>
  <si>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</si>
  <si>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</si>
  <si>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</si>
  <si>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</si>
  <si>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</si>
  <si>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</si>
  <si>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</si>
  <si>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</si>
  <si>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</si>
  <si>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</si>
  <si>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</si>
  <si>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</si>
  <si>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</si>
  <si>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</si>
  <si>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</si>
  <si>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</si>
  <si>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</si>
  <si>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</si>
  <si>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</si>
  <si>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</si>
  <si>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</si>
  <si>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</si>
  <si>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</si>
  <si>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</si>
  <si>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</si>
  <si>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</si>
  <si>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</si>
  <si>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</si>
  <si>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</si>
  <si>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</si>
  <si>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</si>
  <si>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</si>
  <si>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</si>
  <si>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</si>
  <si>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</si>
  <si>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</si>
  <si>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</si>
  <si>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</si>
  <si>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</si>
  <si>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</si>
  <si>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</si>
  <si>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</si>
  <si>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</si>
  <si>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</si>
  <si>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</si>
  <si>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</si>
  <si>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</si>
  <si>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</si>
  <si>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</si>
  <si>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</si>
  <si>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</si>
  <si>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</si>
  <si>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</si>
  <si>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</si>
  <si>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</si>
  <si>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</si>
  <si>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</si>
  <si>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</si>
  <si>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</si>
  <si>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</si>
  <si>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</si>
  <si>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</si>
  <si>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</si>
  <si>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</si>
  <si>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</si>
  <si>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</si>
  <si>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</si>
  <si>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</si>
  <si>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</si>
  <si>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</si>
  <si>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</si>
  <si>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</si>
  <si>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</si>
  <si>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</si>
  <si>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</si>
  <si>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</si>
  <si>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</si>
  <si>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</si>
  <si>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</si>
  <si>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</si>
  <si>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</si>
  <si>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</si>
  <si>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</si>
  <si>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</si>
  <si>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</si>
  <si>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</si>
  <si>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</si>
  <si>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</si>
  <si>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</si>
  <si>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</si>
  <si>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</si>
  <si>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</si>
  <si>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</si>
  <si>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</si>
  <si>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</si>
  <si>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</si>
  <si>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</si>
  <si>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</si>
  <si>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</si>
  <si>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</si>
  <si>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</si>
  <si>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</si>
  <si>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</si>
  <si>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</si>
  <si>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</si>
  <si>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</si>
  <si>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</si>
  <si>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</si>
  <si>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</si>
  <si>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</si>
  <si>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</si>
  <si>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</si>
  <si>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</si>
  <si>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</si>
  <si>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</si>
  <si>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</si>
  <si>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</si>
  <si>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</si>
  <si>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</si>
  <si>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</si>
  <si>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</si>
  <si>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</si>
  <si>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</si>
  <si>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</si>
  <si>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</si>
  <si>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</si>
  <si>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</si>
  <si>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</si>
  <si>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</si>
  <si>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</si>
  <si>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</si>
  <si>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</si>
  <si>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</si>
  <si>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</si>
  <si>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</si>
  <si>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</si>
  <si>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</si>
  <si>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</si>
  <si>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</si>
  <si>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</si>
  <si>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</si>
  <si>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</si>
  <si>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</si>
  <si>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</si>
  <si>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</si>
  <si>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</si>
  <si>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</si>
  <si>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</si>
  <si>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</si>
  <si>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</si>
  <si>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</si>
  <si>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</si>
  <si>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</si>
  <si>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</si>
  <si>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</si>
  <si>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</si>
  <si>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</si>
  <si>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</si>
  <si>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</si>
  <si>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</si>
  <si>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</si>
  <si>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</si>
  <si>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</si>
  <si>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</si>
  <si>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</si>
  <si>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</si>
  <si>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</si>
  <si>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</si>
  <si>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</si>
  <si>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</si>
  <si>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</si>
  <si>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</si>
  <si>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</si>
  <si>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</si>
  <si>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</si>
  <si>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</si>
  <si>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</si>
  <si>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</si>
  <si>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</si>
  <si>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</si>
  <si>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</si>
  <si>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</si>
  <si>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</si>
  <si>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</si>
  <si>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</si>
  <si>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</si>
  <si>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</si>
  <si>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</si>
  <si>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</si>
  <si>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</si>
  <si>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</si>
  <si>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</si>
  <si>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</si>
  <si>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</si>
  <si>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</si>
  <si>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</si>
  <si>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</si>
  <si>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</si>
  <si>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</si>
  <si>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</si>
  <si>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</si>
  <si>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</si>
  <si>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</si>
  <si>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</si>
  <si>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</si>
  <si>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</si>
  <si>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</si>
  <si>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</si>
  <si>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</si>
  <si>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</si>
  <si>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</si>
  <si>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</si>
  <si>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</si>
  <si>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</si>
  <si>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</si>
  <si>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</si>
  <si>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</si>
  <si>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</si>
  <si>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</si>
  <si>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</si>
  <si>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</si>
  <si>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</si>
  <si>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</si>
  <si>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</si>
  <si>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</si>
  <si>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</si>
  <si>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</si>
  <si>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</si>
  <si>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</si>
  <si>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</si>
  <si>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</si>
  <si>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</si>
  <si>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</si>
  <si>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</si>
  <si>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</si>
  <si>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</si>
  <si>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</si>
  <si>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</si>
  <si>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</si>
  <si>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</si>
  <si>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</si>
  <si>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</si>
  <si>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</si>
  <si>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</si>
  <si>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</si>
  <si>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</si>
  <si>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</si>
  <si>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</si>
  <si>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</si>
  <si>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</si>
  <si>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</si>
  <si>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</si>
  <si>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</si>
  <si>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</si>
  <si>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</si>
  <si>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</si>
  <si>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</si>
  <si>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</si>
  <si>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</si>
  <si>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</si>
  <si>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</si>
  <si>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</si>
  <si>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</si>
  <si>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</si>
  <si>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</si>
  <si>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</si>
  <si>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</si>
  <si>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</si>
  <si>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</si>
  <si>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</si>
  <si>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</si>
  <si>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</si>
  <si>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</si>
  <si>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</si>
  <si>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</si>
  <si>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</si>
  <si>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</si>
  <si>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</si>
  <si>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</si>
  <si>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</si>
  <si>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</si>
  <si>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</si>
  <si>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</si>
  <si>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</si>
  <si>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</si>
  <si>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</si>
  <si>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</si>
  <si>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</si>
  <si>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</si>
  <si>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</si>
  <si>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</si>
  <si>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</si>
  <si>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</si>
  <si>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</si>
  <si>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</si>
  <si>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</si>
  <si>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</si>
  <si>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</si>
  <si>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</si>
  <si>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</si>
  <si>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</si>
  <si>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</si>
  <si>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</si>
  <si>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</si>
  <si>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</si>
  <si>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</si>
  <si>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</si>
  <si>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</si>
  <si>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</si>
  <si>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</si>
  <si>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</si>
  <si>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</si>
  <si>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</si>
  <si>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</si>
  <si>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</si>
  <si>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</si>
  <si>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</si>
  <si>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</si>
  <si>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</si>
  <si>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</si>
  <si>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</si>
  <si>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</si>
  <si>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</si>
  <si>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</si>
  <si>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</si>
  <si>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</si>
  <si>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</si>
  <si>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</si>
  <si>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</si>
  <si>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</si>
  <si>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</si>
  <si>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</si>
  <si>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</si>
  <si>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</si>
  <si>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</si>
  <si>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</si>
  <si>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</si>
  <si>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</si>
  <si>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</si>
  <si>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</si>
  <si>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</si>
  <si>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</si>
  <si>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</si>
  <si>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</si>
  <si>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</si>
  <si>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</si>
  <si>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</si>
  <si>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</si>
  <si>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</si>
  <si>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</si>
  <si>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</si>
  <si>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</si>
  <si>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</si>
  <si>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</si>
  <si>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</si>
  <si>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</si>
  <si>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</si>
  <si>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</si>
  <si>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</si>
  <si>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</si>
  <si>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</si>
  <si>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</si>
  <si>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</si>
  <si>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</si>
  <si>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</si>
  <si>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</si>
  <si>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</si>
  <si>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</si>
  <si>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</si>
  <si>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</si>
  <si>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</si>
  <si>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</si>
  <si>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</si>
  <si>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</si>
  <si>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</si>
  <si>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</si>
  <si>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</si>
  <si>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</si>
  <si>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</si>
  <si>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</si>
  <si>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</si>
  <si>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</si>
  <si>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</si>
  <si>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</si>
  <si>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</si>
  <si>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</si>
  <si>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</si>
  <si>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</si>
  <si>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</si>
  <si>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</si>
  <si>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</si>
  <si>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</si>
  <si>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</si>
  <si>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</si>
  <si>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</si>
  <si>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</si>
  <si>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</si>
  <si>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</si>
  <si>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</si>
  <si>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</si>
  <si>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</si>
  <si>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</si>
  <si>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</si>
  <si>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</si>
  <si>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</si>
  <si>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</si>
  <si>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</si>
  <si>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</si>
  <si>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</si>
  <si>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</si>
  <si>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</si>
  <si>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</si>
  <si>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</si>
  <si>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</si>
  <si>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</si>
  <si>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</si>
  <si>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</si>
  <si>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</si>
  <si>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</si>
  <si>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</si>
  <si>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</si>
  <si>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</si>
  <si>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</si>
  <si>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</si>
  <si>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</si>
  <si>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</si>
  <si>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</si>
  <si>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</si>
  <si>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</si>
  <si>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</si>
  <si>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</si>
  <si>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</si>
  <si>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</si>
  <si>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</si>
  <si>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</si>
  <si>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</si>
  <si>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</si>
  <si>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</si>
  <si>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</si>
  <si>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</si>
  <si>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</si>
  <si>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</si>
  <si>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</si>
  <si>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</si>
  <si>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</si>
  <si>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</si>
  <si>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</si>
  <si>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</si>
  <si>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</si>
  <si>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</si>
  <si>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</si>
  <si>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</si>
  <si>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</si>
  <si>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</si>
  <si>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</si>
  <si>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</si>
  <si>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</si>
  <si>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</si>
  <si>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</si>
  <si>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</si>
  <si>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</si>
  <si>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</si>
  <si>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</si>
  <si>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</si>
  <si>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</si>
  <si>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</si>
  <si>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</si>
  <si>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</si>
  <si>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</si>
  <si>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</si>
  <si>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</si>
  <si>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</si>
  <si>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</si>
  <si>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</si>
  <si>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</si>
  <si>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</si>
  <si>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</si>
  <si>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</si>
  <si>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</si>
  <si>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</si>
  <si>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</si>
  <si>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</si>
  <si>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</si>
  <si>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</si>
  <si>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</si>
  <si>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</si>
  <si>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</si>
  <si>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</si>
  <si>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</si>
  <si>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</si>
  <si>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</si>
  <si>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</si>
  <si>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</si>
  <si>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</si>
  <si>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</si>
  <si>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</si>
  <si>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</si>
  <si>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</si>
  <si>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</si>
  <si>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</si>
  <si>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</si>
  <si>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</si>
  <si>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</si>
  <si>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</si>
  <si>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</si>
  <si>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</si>
  <si>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</si>
  <si>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</si>
  <si>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</si>
  <si>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</si>
  <si>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</si>
  <si>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</si>
  <si>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</si>
  <si>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</si>
  <si>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</si>
  <si>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</si>
  <si>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</si>
  <si>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</si>
  <si>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</si>
  <si>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</si>
  <si>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</si>
  <si>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</si>
  <si>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</si>
  <si>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</si>
  <si>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</si>
  <si>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</si>
  <si>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</si>
  <si>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</si>
  <si>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</si>
  <si>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</si>
  <si>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</si>
  <si>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</si>
  <si>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</si>
  <si>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</si>
  <si>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</si>
  <si>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</si>
  <si>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</si>
  <si>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</si>
  <si>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</si>
  <si>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</si>
  <si>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</si>
  <si>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</si>
  <si>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</si>
  <si>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</si>
  <si>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</si>
  <si>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</si>
  <si>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</si>
  <si>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</si>
  <si>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</si>
  <si>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</si>
  <si>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</si>
  <si>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</si>
  <si>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</si>
  <si>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</si>
  <si>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</si>
  <si>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</si>
  <si>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</si>
  <si>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</si>
  <si>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</si>
  <si>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</si>
  <si>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</si>
  <si>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</si>
  <si>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</si>
  <si>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</si>
  <si>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</si>
  <si>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</si>
  <si>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</si>
  <si>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</si>
  <si>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</si>
  <si>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</si>
  <si>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</si>
  <si>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</si>
  <si>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</si>
  <si>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</si>
  <si>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</si>
  <si>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</si>
  <si>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</si>
  <si>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</si>
  <si>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</si>
  <si>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</si>
  <si>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</si>
  <si>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</si>
  <si>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</si>
  <si>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</si>
  <si>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</si>
  <si>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</si>
  <si>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</si>
  <si>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</si>
  <si>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</si>
  <si>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</si>
  <si>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</si>
  <si>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</si>
  <si>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</si>
  <si>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</si>
  <si>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</si>
  <si>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</si>
  <si>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</si>
  <si>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</si>
  <si>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</si>
  <si>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</si>
  <si>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</si>
  <si>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</si>
  <si>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</si>
  <si>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</si>
  <si>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</si>
  <si>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</si>
  <si>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</si>
  <si>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</si>
  <si>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</si>
  <si>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</si>
  <si>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</si>
  <si>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</si>
  <si>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</si>
  <si>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</si>
  <si>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</si>
  <si>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</si>
  <si>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</si>
  <si>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</si>
  <si>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</si>
  <si>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</si>
  <si>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</si>
  <si>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</si>
  <si>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</si>
  <si>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</si>
  <si>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</si>
  <si>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</si>
  <si>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</si>
  <si>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</si>
  <si>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</si>
  <si>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</si>
  <si>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</si>
  <si>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</si>
  <si>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</si>
  <si>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</si>
  <si>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</si>
  <si>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</si>
  <si>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</si>
  <si>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</si>
  <si>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</si>
  <si>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</si>
  <si>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</si>
  <si>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</si>
  <si>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</si>
  <si>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</si>
  <si>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</si>
  <si>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</si>
  <si>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</si>
  <si>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</si>
  <si>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</si>
  <si>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</si>
  <si>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</si>
  <si>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</si>
  <si>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</si>
  <si>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</si>
  <si>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</si>
  <si>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</si>
  <si>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</si>
  <si>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</si>
  <si>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</si>
  <si>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</si>
  <si>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</si>
  <si>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</si>
  <si>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</si>
  <si>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</si>
  <si>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</si>
  <si>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</si>
  <si>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</si>
  <si>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</si>
  <si>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</si>
  <si>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</si>
  <si>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</si>
  <si>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</si>
  <si>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</si>
  <si>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</si>
  <si>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</si>
  <si>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</si>
  <si>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</si>
  <si>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</si>
  <si>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</si>
  <si>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</si>
  <si>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</si>
  <si>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</si>
  <si>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</si>
  <si>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</si>
  <si>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</si>
  <si>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</si>
  <si>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</si>
  <si>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</si>
  <si>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</si>
  <si>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</si>
  <si>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</si>
  <si>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</si>
  <si>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</si>
  <si>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</si>
  <si>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</si>
  <si>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</si>
  <si>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</si>
  <si>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</si>
  <si>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</si>
  <si>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</si>
  <si>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</si>
  <si>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</si>
  <si>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</si>
  <si>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</si>
  <si>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</si>
  <si>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</si>
  <si>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</si>
  <si>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</si>
  <si>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</si>
  <si>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</si>
  <si>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</si>
  <si>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</si>
  <si>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</si>
  <si>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</si>
  <si>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</si>
  <si>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</si>
  <si>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</si>
  <si>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</si>
  <si>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</si>
  <si>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</si>
  <si>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</si>
  <si>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</si>
  <si>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</si>
  <si>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</si>
  <si>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</si>
  <si>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</si>
  <si>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</si>
  <si>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</si>
  <si>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</si>
  <si>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</si>
  <si>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</si>
  <si>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</si>
  <si>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</si>
  <si>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</si>
  <si>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</si>
  <si>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</si>
  <si>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</si>
  <si>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</si>
  <si>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</si>
  <si>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</si>
  <si>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</si>
  <si>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</si>
  <si>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</si>
  <si>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</si>
  <si>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</si>
  <si>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</si>
  <si>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</si>
  <si>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</si>
  <si>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</si>
  <si>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</si>
  <si>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</si>
  <si>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</si>
  <si>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</si>
  <si>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</si>
  <si>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</si>
  <si>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</si>
  <si>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</si>
  <si>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</si>
  <si>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</si>
  <si>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</si>
  <si>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</si>
  <si>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</si>
  <si>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</si>
  <si>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</si>
  <si>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</si>
  <si>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</si>
  <si>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</si>
  <si>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</si>
  <si>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</si>
  <si>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</si>
  <si>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</si>
  <si>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</si>
  <si>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</si>
  <si>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</si>
  <si>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</si>
  <si>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</si>
  <si>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</si>
  <si>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</si>
  <si>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</si>
  <si>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</si>
  <si>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</si>
  <si>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</si>
  <si>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</si>
  <si>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</si>
  <si>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</si>
  <si>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</si>
  <si>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</si>
  <si>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</si>
  <si>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</si>
  <si>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</si>
  <si>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</si>
  <si>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</si>
  <si>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</si>
  <si>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</si>
  <si>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</si>
  <si>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</si>
  <si>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</si>
  <si>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</si>
  <si>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</si>
  <si>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</si>
  <si>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</si>
  <si>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</si>
  <si>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</si>
  <si>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</si>
  <si>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</si>
  <si>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</si>
  <si>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</si>
  <si>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</si>
  <si>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</si>
  <si>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</si>
  <si>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</si>
  <si>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</si>
  <si>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</si>
  <si>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</si>
  <si>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</si>
  <si>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</si>
  <si>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</si>
  <si>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</si>
  <si>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</si>
  <si>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</si>
  <si>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</si>
  <si>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</si>
  <si>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</si>
  <si>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</si>
  <si>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</si>
  <si>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</si>
  <si>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</si>
  <si>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</si>
  <si>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</si>
  <si>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</si>
  <si>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</si>
  <si>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</si>
  <si>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</si>
  <si>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</si>
  <si>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</si>
  <si>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</si>
  <si>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</si>
  <si>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</si>
  <si>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</si>
  <si>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</si>
  <si>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</si>
  <si>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</si>
  <si>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</si>
  <si>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</si>
  <si>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</si>
  <si>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</si>
  <si>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</si>
  <si>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</si>
  <si>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</si>
  <si>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</si>
  <si>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</si>
  <si>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</si>
  <si>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</si>
  <si>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</si>
  <si>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</si>
  <si>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</si>
  <si>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</si>
  <si>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</si>
  <si>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</si>
  <si>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</si>
  <si>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</si>
  <si>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</si>
  <si>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</si>
  <si>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</si>
  <si>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</si>
  <si>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</si>
  <si>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</si>
  <si>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</si>
  <si>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</si>
  <si>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</si>
  <si>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</si>
  <si>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</si>
  <si>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</si>
  <si>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</si>
  <si>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</si>
  <si>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</si>
  <si>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</si>
  <si>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</si>
  <si>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</si>
  <si>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</si>
  <si>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</si>
  <si>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</si>
  <si>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</si>
  <si>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</si>
  <si>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</si>
  <si>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</si>
  <si>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</si>
  <si>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</si>
  <si>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</si>
  <si>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</si>
  <si>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</si>
  <si>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</si>
  <si>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</si>
  <si>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</si>
  <si>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</si>
  <si>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</si>
  <si>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</si>
  <si>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</si>
  <si>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</si>
  <si>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</si>
  <si>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</si>
  <si>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</si>
  <si>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</si>
  <si>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</si>
  <si>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</si>
  <si>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</si>
  <si>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</si>
  <si>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</si>
  <si>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</si>
  <si>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</si>
  <si>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</si>
  <si>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</si>
  <si>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</si>
  <si>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</si>
  <si>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</si>
  <si>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</si>
  <si>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</si>
  <si>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</si>
  <si>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</si>
  <si>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</si>
  <si>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</si>
  <si>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</si>
  <si>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</si>
  <si>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</si>
  <si>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</si>
  <si>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</si>
  <si>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</si>
  <si>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</si>
  <si>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</si>
  <si>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</si>
  <si>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</si>
  <si>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</si>
  <si>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</si>
  <si>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</si>
  <si>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</si>
  <si>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</si>
  <si>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</si>
  <si>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</si>
  <si>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</si>
  <si>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</si>
  <si>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</si>
  <si>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</si>
  <si>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</si>
  <si>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</si>
  <si>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</si>
  <si>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</si>
  <si>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</si>
  <si>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</si>
  <si>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</si>
  <si>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</si>
  <si>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</si>
  <si>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</si>
  <si>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</si>
  <si>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</si>
  <si>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</si>
  <si>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</si>
  <si>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</si>
  <si>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</si>
  <si>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</si>
  <si>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</si>
  <si>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</si>
  <si>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</si>
  <si>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</si>
  <si>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</si>
  <si>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</si>
  <si>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</si>
  <si>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</si>
  <si>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</si>
  <si>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</si>
  <si>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</si>
  <si>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</si>
  <si>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</si>
  <si>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</si>
  <si>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</si>
  <si>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</si>
  <si>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</si>
  <si>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</si>
  <si>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</si>
  <si>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</si>
  <si>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</si>
  <si>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</si>
  <si>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</si>
  <si>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</si>
  <si>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</si>
  <si>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</si>
  <si>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</si>
  <si>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</si>
  <si>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</si>
  <si>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</si>
  <si>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</si>
  <si>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</si>
  <si>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</si>
  <si>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</si>
  <si>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</si>
  <si>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</si>
  <si>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</si>
  <si>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</si>
  <si>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</si>
  <si>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</si>
  <si>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</si>
  <si>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</si>
  <si>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</si>
  <si>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</si>
  <si>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</si>
  <si>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</si>
  <si>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</si>
  <si>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</si>
  <si>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</si>
  <si>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</si>
  <si>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</si>
  <si>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</si>
  <si>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</si>
  <si>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</si>
  <si>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</si>
  <si>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</si>
  <si>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</si>
  <si>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</si>
  <si>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</si>
  <si>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</si>
  <si>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</si>
  <si>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</si>
  <si>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</si>
  <si>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</si>
  <si>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</si>
  <si>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</si>
  <si>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</si>
  <si>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</si>
  <si>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</si>
  <si>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</si>
  <si>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</si>
  <si>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</si>
  <si>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</si>
  <si>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</si>
  <si>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</si>
  <si>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</si>
  <si>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</si>
  <si>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</si>
  <si>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</si>
  <si>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</si>
  <si>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</si>
  <si>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</si>
  <si>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</si>
  <si>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</si>
  <si>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</si>
  <si>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</si>
  <si>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</si>
  <si>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</si>
  <si>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</si>
  <si>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</si>
  <si>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</si>
  <si>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</si>
  <si>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</si>
  <si>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</si>
  <si>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</si>
  <si>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</si>
  <si>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</si>
  <si>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</si>
  <si>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</si>
  <si>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</si>
  <si>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</si>
  <si>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</si>
  <si>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</si>
  <si>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</si>
  <si>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</si>
  <si>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</si>
  <si>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</si>
  <si>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</si>
  <si>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</si>
  <si>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</si>
  <si>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</si>
  <si>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</si>
  <si>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</si>
  <si>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</si>
  <si>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</si>
  <si>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</si>
  <si>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</si>
  <si>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</si>
  <si>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</si>
  <si>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</si>
  <si>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</si>
  <si>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</si>
  <si>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</si>
  <si>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</si>
  <si>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</si>
  <si>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</si>
  <si>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</si>
  <si>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</si>
  <si>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</si>
  <si>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</si>
  <si>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</si>
  <si>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</si>
  <si>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</si>
  <si>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</si>
  <si>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</si>
  <si>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</si>
  <si>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</si>
  <si>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</si>
  <si>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</si>
  <si>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</si>
  <si>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</si>
  <si>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</si>
  <si>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</si>
  <si>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</si>
  <si>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</si>
  <si>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</si>
  <si>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</si>
  <si>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</si>
  <si>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</si>
  <si>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</si>
  <si>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</si>
  <si>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</si>
  <si>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</si>
  <si>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</si>
  <si>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</si>
  <si>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</si>
  <si>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</si>
  <si>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</si>
  <si>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</si>
  <si>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</si>
  <si>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</si>
  <si>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</si>
  <si>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</si>
  <si>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</si>
  <si>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</si>
  <si>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</si>
  <si>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</si>
  <si>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</si>
  <si>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</si>
  <si>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</si>
  <si>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</si>
  <si>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</si>
  <si>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</si>
  <si>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</si>
  <si>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</si>
  <si>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</si>
  <si>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</si>
  <si>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</si>
  <si>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</si>
  <si>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</si>
  <si>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</si>
  <si>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</si>
  <si>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</si>
  <si>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</si>
  <si>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</si>
  <si>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</si>
  <si>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</si>
  <si>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</si>
  <si>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</si>
  <si>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</si>
  <si>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</si>
  <si>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</si>
  <si>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</si>
  <si>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</si>
  <si>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</si>
  <si>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</si>
  <si>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</si>
  <si>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</si>
  <si>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</si>
  <si>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</si>
  <si>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</si>
  <si>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</si>
  <si>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</si>
  <si>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</si>
  <si>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</si>
  <si>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</si>
  <si>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</si>
  <si>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</si>
  <si>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</si>
  <si>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</si>
  <si>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</si>
  <si>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</si>
  <si>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</si>
  <si>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</si>
  <si>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</si>
  <si>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</si>
  <si>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</si>
  <si>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</si>
  <si>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</si>
  <si>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</si>
  <si>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</si>
  <si>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</si>
  <si>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</si>
  <si>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</si>
  <si>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</si>
  <si>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</si>
  <si>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</si>
  <si>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</si>
  <si>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</si>
  <si>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</si>
  <si>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</si>
  <si>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</si>
  <si>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</si>
  <si>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</si>
  <si>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</si>
  <si>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</si>
  <si>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</si>
  <si>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</si>
  <si>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</si>
  <si>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</si>
  <si>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</si>
  <si>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</si>
  <si>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</si>
  <si>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</si>
  <si>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</si>
  <si>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</si>
  <si>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</si>
  <si>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</si>
  <si>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</si>
  <si>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</si>
  <si>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</si>
  <si>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</si>
  <si>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</si>
  <si>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</si>
  <si>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</si>
  <si>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</si>
  <si>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</si>
  <si>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</si>
  <si>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</si>
  <si>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</si>
  <si>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</si>
  <si>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</si>
  <si>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</si>
  <si>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</si>
  <si>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</si>
  <si>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</si>
  <si>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</si>
  <si>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</si>
  <si>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</si>
  <si>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</si>
  <si>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</si>
  <si>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</si>
  <si>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</si>
  <si>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</si>
  <si>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</si>
  <si>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</si>
  <si>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</si>
  <si>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</si>
  <si>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</si>
  <si>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</si>
  <si>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</si>
  <si>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</si>
  <si>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</si>
  <si>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</si>
  <si>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</si>
  <si>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</si>
  <si>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</si>
  <si>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</si>
  <si>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</si>
  <si>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</si>
  <si>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</si>
  <si>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</si>
  <si>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</si>
  <si>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</si>
  <si>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</si>
  <si>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</si>
  <si>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</si>
  <si>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</si>
  <si>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</si>
  <si>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</si>
  <si>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</si>
  <si>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</si>
  <si>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</si>
  <si>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</si>
  <si>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</si>
  <si>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</si>
  <si>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</si>
  <si>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</si>
  <si>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</si>
  <si>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</si>
  <si>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</si>
  <si>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</si>
  <si>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</si>
  <si>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</si>
  <si>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</si>
  <si>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</si>
  <si>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</si>
  <si>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</si>
  <si>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</si>
  <si>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</si>
  <si>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</si>
  <si>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</si>
  <si>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</si>
  <si>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</si>
  <si>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</si>
  <si>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</si>
  <si>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</si>
  <si>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</si>
  <si>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</si>
  <si>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</si>
  <si>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</si>
  <si>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</si>
  <si>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</si>
  <si>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</si>
  <si>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</si>
  <si>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</si>
  <si>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</si>
  <si>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</si>
  <si>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</si>
  <si>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</si>
  <si>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</si>
  <si>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</si>
  <si>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</si>
  <si>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</si>
  <si>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</si>
  <si>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</si>
  <si>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</si>
  <si>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</si>
  <si>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</si>
  <si>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</si>
  <si>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</si>
  <si>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</si>
  <si>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</si>
  <si>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</si>
  <si>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</si>
  <si>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</si>
  <si>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</si>
  <si>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</si>
  <si>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</si>
  <si>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</si>
  <si>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</si>
  <si>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</si>
  <si>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</si>
  <si>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</si>
  <si>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</si>
  <si>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</si>
  <si>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</si>
  <si>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</si>
  <si>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</si>
  <si>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</si>
  <si>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</si>
  <si>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</si>
  <si>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</si>
  <si>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</si>
  <si>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</si>
  <si>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</si>
  <si>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</si>
  <si>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</si>
  <si>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</si>
  <si>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</si>
  <si>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</si>
  <si>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</si>
  <si>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</si>
  <si>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</si>
  <si>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</si>
  <si>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</si>
  <si>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</si>
  <si>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</si>
  <si>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</si>
  <si>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</si>
  <si>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</si>
  <si>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</si>
  <si>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</si>
  <si>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</si>
  <si>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</si>
  <si>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</si>
  <si>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</si>
  <si>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</si>
  <si>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</si>
  <si>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</si>
  <si>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</si>
  <si>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</si>
  <si>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</si>
  <si>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</si>
  <si>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</si>
  <si>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</si>
  <si>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</si>
  <si>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</si>
  <si>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</si>
  <si>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</si>
  <si>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</si>
  <si>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</si>
  <si>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</si>
  <si>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</si>
  <si>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</si>
  <si>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</si>
  <si>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</si>
  <si>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</si>
  <si>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</si>
  <si>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</si>
  <si>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</si>
  <si>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</si>
  <si>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</si>
  <si>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</si>
  <si>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</si>
  <si>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</si>
  <si>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</si>
  <si>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</si>
  <si>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</si>
  <si>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</si>
  <si>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</si>
  <si>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</si>
  <si>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</si>
  <si>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</si>
  <si>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</si>
  <si>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</si>
  <si>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</si>
  <si>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</si>
  <si>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</si>
  <si>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</si>
  <si>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</si>
  <si>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</si>
  <si>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</si>
  <si>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</si>
  <si>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</si>
  <si>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</si>
  <si>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</si>
  <si>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</si>
  <si>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</si>
  <si>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</si>
  <si>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</si>
  <si>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</si>
  <si>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</si>
  <si>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</si>
  <si>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</si>
  <si>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</si>
  <si>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</si>
  <si>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</si>
  <si>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</si>
  <si>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</si>
  <si>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</si>
  <si>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</si>
  <si>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</si>
  <si>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</si>
  <si>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</si>
  <si>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</si>
  <si>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</si>
  <si>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</si>
  <si>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</si>
  <si>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</si>
  <si>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</si>
  <si>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</si>
  <si>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</si>
  <si>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</si>
  <si>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</si>
  <si>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</si>
  <si>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</si>
  <si>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</si>
  <si>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</si>
  <si>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</si>
  <si>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</si>
  <si>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</si>
  <si>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</si>
  <si>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</si>
  <si>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</si>
  <si>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</si>
  <si>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</si>
  <si>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</si>
  <si>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</si>
  <si>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</si>
  <si>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</si>
  <si>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</si>
  <si>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</si>
  <si>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</si>
  <si>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</si>
  <si>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</si>
  <si>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</si>
  <si>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</si>
  <si>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</si>
  <si>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</si>
  <si>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</si>
  <si>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</si>
  <si>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</si>
  <si>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</si>
  <si>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</si>
  <si>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</si>
  <si>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</si>
  <si>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</si>
  <si>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</si>
  <si>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</si>
  <si>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</si>
  <si>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</si>
  <si>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</si>
  <si>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</si>
  <si>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</si>
  <si>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</si>
  <si>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</si>
  <si>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</si>
  <si>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</si>
  <si>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</si>
  <si>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</si>
  <si>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</si>
  <si>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</si>
  <si>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</si>
  <si>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</si>
  <si>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</si>
  <si>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</si>
  <si>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</si>
  <si>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</si>
  <si>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</si>
  <si>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</si>
  <si>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</si>
  <si>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</si>
  <si>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</si>
  <si>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</si>
  <si>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</si>
  <si>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</si>
  <si>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</si>
  <si>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</si>
  <si>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</si>
  <si>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</si>
  <si>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</si>
  <si>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</si>
  <si>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</si>
  <si>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</si>
  <si>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</si>
  <si>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</si>
  <si>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</si>
  <si>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</si>
  <si>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</si>
  <si>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</si>
  <si>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</si>
  <si>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</si>
  <si>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</si>
  <si>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</si>
  <si>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</si>
  <si>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</si>
  <si>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</si>
  <si>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</si>
  <si>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</si>
  <si>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</si>
  <si>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</si>
  <si>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</si>
  <si>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</si>
  <si>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</si>
  <si>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</si>
  <si>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</si>
  <si>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</si>
  <si>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</si>
  <si>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</si>
  <si>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</si>
  <si>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</si>
  <si>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</si>
  <si>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</si>
  <si>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</si>
  <si>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</si>
  <si>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</si>
  <si>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</si>
  <si>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</si>
  <si>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</si>
  <si>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</si>
  <si>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</si>
  <si>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</si>
  <si>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</si>
  <si>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</si>
  <si>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</si>
  <si>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</si>
  <si>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</si>
  <si>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</si>
  <si>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</si>
  <si>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</si>
  <si>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</si>
  <si>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</si>
  <si>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</si>
  <si>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</si>
  <si>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</si>
  <si>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</si>
  <si>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</si>
  <si>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</si>
  <si>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</si>
  <si>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</si>
  <si>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</si>
  <si>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</si>
  <si>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</si>
  <si>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</si>
  <si>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</si>
  <si>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</si>
  <si>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</si>
  <si>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</si>
  <si>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</si>
  <si>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</si>
  <si>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</si>
  <si>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</si>
  <si>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</si>
  <si>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</si>
  <si>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</si>
  <si>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</si>
  <si>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</si>
  <si>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</si>
  <si>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</si>
  <si>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</si>
  <si>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</si>
  <si>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</si>
  <si>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</si>
  <si>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</si>
  <si>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</si>
  <si>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</si>
  <si>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</si>
  <si>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</si>
  <si>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</si>
  <si>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</si>
  <si>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</si>
  <si>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</si>
  <si>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</si>
  <si>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</si>
  <si>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</si>
  <si>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</si>
  <si>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</si>
  <si>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</si>
  <si>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</si>
  <si>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</si>
  <si>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</si>
  <si>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</si>
  <si>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</si>
  <si>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</si>
  <si>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</si>
  <si>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</si>
  <si>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</si>
  <si>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</si>
  <si>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</si>
  <si>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</si>
  <si>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</si>
  <si>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</si>
  <si>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</si>
  <si>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</si>
  <si>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</si>
  <si>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</si>
  <si>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</si>
  <si>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</si>
  <si>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</si>
  <si>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</si>
  <si>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</si>
  <si>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</si>
  <si>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</si>
  <si>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</si>
  <si>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</si>
  <si>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</si>
  <si>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</si>
  <si>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</si>
  <si>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</si>
  <si>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</si>
  <si>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</si>
  <si>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</si>
  <si>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</si>
  <si>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</si>
  <si>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</si>
  <si>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</si>
  <si>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</si>
  <si>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</si>
  <si>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</si>
  <si>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</si>
  <si>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</si>
  <si>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</si>
  <si>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</si>
  <si>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</si>
  <si>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</si>
  <si>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</si>
  <si>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</si>
  <si>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</si>
  <si>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</si>
  <si>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</si>
  <si>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</si>
  <si>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</si>
  <si>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</si>
  <si>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</si>
  <si>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</si>
  <si>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</si>
  <si>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</si>
  <si>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</si>
  <si>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</si>
  <si>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</si>
  <si>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</si>
  <si>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</si>
  <si>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</si>
  <si>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</si>
  <si>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</si>
  <si>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</si>
  <si>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</si>
  <si>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</si>
  <si>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</si>
  <si>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</si>
  <si>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</si>
  <si>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</si>
  <si>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</si>
  <si>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</si>
  <si>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</si>
  <si>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</si>
  <si>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</si>
  <si>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</si>
  <si>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</si>
  <si>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</si>
  <si>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</si>
  <si>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</si>
  <si>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</si>
  <si>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</si>
  <si>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</si>
  <si>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</si>
  <si>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</si>
  <si>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</si>
  <si>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</si>
  <si>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</si>
  <si>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</si>
  <si>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</si>
  <si>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</si>
  <si>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</si>
  <si>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</si>
  <si>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</si>
  <si>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</si>
  <si>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</si>
  <si>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</si>
  <si>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</si>
  <si>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</si>
  <si>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</si>
  <si>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</si>
  <si>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</si>
  <si>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</si>
  <si>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</si>
  <si>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</si>
  <si>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</si>
  <si>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</si>
  <si>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</si>
  <si>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</si>
  <si>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</si>
  <si>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</si>
  <si>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</si>
  <si>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</si>
  <si>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</si>
  <si>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</si>
  <si>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</si>
  <si>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</si>
  <si>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</si>
  <si>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</si>
  <si>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</si>
  <si>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</si>
  <si>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</si>
  <si>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</si>
  <si>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</si>
  <si>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</si>
  <si>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</si>
  <si>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</si>
  <si>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</si>
  <si>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</si>
  <si>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</si>
  <si>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</si>
  <si>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</si>
  <si>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</si>
  <si>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</si>
  <si>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</si>
  <si>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</si>
  <si>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</si>
  <si>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</si>
  <si>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</si>
  <si>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</si>
  <si>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</si>
  <si>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</si>
  <si>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</si>
  <si>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</si>
  <si>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</si>
  <si>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</si>
  <si>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</si>
  <si>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</si>
  <si>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</si>
  <si>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</si>
  <si>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</si>
  <si>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</si>
  <si>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</si>
  <si>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</si>
  <si>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</si>
  <si>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</si>
  <si>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</si>
  <si>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</si>
  <si>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</si>
  <si>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</si>
  <si>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</si>
  <si>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</si>
  <si>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</si>
  <si>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</si>
  <si>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</si>
  <si>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</si>
  <si>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</si>
  <si>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</si>
  <si>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</si>
  <si>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</si>
  <si>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</si>
  <si>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</si>
  <si>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</si>
  <si>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</si>
  <si>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</si>
  <si>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</si>
  <si>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</si>
  <si>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</si>
  <si>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</si>
  <si>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</si>
  <si>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</si>
  <si>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</si>
  <si>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</si>
  <si>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</si>
  <si>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</si>
  <si>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</si>
  <si>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</si>
  <si>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</si>
  <si>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</si>
  <si>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</si>
  <si>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</si>
  <si>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</si>
  <si>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</si>
  <si>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</si>
  <si>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</si>
  <si>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</si>
  <si>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</si>
  <si>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</si>
  <si>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</si>
  <si>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</si>
  <si>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</si>
  <si>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</si>
  <si>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</si>
  <si>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</si>
  <si>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</si>
  <si>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</si>
  <si>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</si>
  <si>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</si>
  <si>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</si>
  <si>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</si>
  <si>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</si>
  <si>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</si>
  <si>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</si>
  <si>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</si>
  <si>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</si>
  <si>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</si>
  <si>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</si>
  <si>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</si>
  <si>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</si>
  <si>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</si>
  <si>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</si>
  <si>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</si>
  <si>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</si>
  <si>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</si>
  <si>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</si>
  <si>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</si>
  <si>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</si>
  <si>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</si>
  <si>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</si>
  <si>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</si>
  <si>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</si>
  <si>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</si>
  <si>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</si>
  <si>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</si>
  <si>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</si>
  <si>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</si>
  <si>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</si>
  <si>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</si>
  <si>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</si>
  <si>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</si>
  <si>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</si>
  <si>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</si>
  <si>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</si>
  <si>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</si>
  <si>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</si>
  <si>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</si>
  <si>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</si>
  <si>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</si>
  <si>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</si>
  <si>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</si>
  <si>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</si>
  <si>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</si>
  <si>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</si>
  <si>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</si>
  <si>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</si>
  <si>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</si>
  <si>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</si>
  <si>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</si>
  <si>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</si>
  <si>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</si>
  <si>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</si>
  <si>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</si>
  <si>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</si>
  <si>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</si>
  <si>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</si>
  <si>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</si>
  <si>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</si>
  <si>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</si>
  <si>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</si>
  <si>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</si>
  <si>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</si>
  <si>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</si>
  <si>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</si>
  <si>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</si>
  <si>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</si>
  <si>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</si>
  <si>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</si>
  <si>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</si>
  <si>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</si>
  <si>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</si>
  <si>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</si>
  <si>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</si>
  <si>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</si>
  <si>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</si>
  <si>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</si>
  <si>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</si>
  <si>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</si>
  <si>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</si>
  <si>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</si>
  <si>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</si>
  <si>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</si>
  <si>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</si>
  <si>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</si>
  <si>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</si>
  <si>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</si>
  <si>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</si>
  <si>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</si>
  <si>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</si>
  <si>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</si>
  <si>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</si>
  <si>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</si>
  <si>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</si>
  <si>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</si>
  <si>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</si>
  <si>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</si>
  <si>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</si>
  <si>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</si>
  <si>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</si>
  <si>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</si>
  <si>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</si>
  <si>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</si>
  <si>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</si>
  <si>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</si>
  <si>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</si>
  <si>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</si>
  <si>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</si>
  <si>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</si>
  <si>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</si>
  <si>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</si>
  <si>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</si>
  <si>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</si>
  <si>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</si>
  <si>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</si>
  <si>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</si>
  <si>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</si>
  <si>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</si>
  <si>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</si>
  <si>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</si>
  <si>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</si>
  <si>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</si>
  <si>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</si>
  <si>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</si>
  <si>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</si>
  <si>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</si>
  <si>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</si>
  <si>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</si>
  <si>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</si>
  <si>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</si>
  <si>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</si>
  <si>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</si>
  <si>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</si>
  <si>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</si>
  <si>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</si>
  <si>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</si>
  <si>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</si>
  <si>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</si>
  <si>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</si>
  <si>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</si>
  <si>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</si>
  <si>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</si>
  <si>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</si>
  <si>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</si>
  <si>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</si>
  <si>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</si>
  <si>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</si>
  <si>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</si>
  <si>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</si>
  <si>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</si>
  <si>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</si>
  <si>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</si>
  <si>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</si>
  <si>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</si>
  <si>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</si>
  <si>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</si>
  <si>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</si>
  <si>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</si>
  <si>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</si>
  <si>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</si>
  <si>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</si>
  <si>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</si>
  <si>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</si>
  <si>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</si>
  <si>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</si>
  <si>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</si>
  <si>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</si>
  <si>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</si>
  <si>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</si>
  <si>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</si>
  <si>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</si>
  <si>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</si>
  <si>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</si>
  <si>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</si>
  <si>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</si>
  <si>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</si>
  <si>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</si>
  <si>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</si>
  <si>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</si>
  <si>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</si>
  <si>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</si>
  <si>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</si>
  <si>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</si>
  <si>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</si>
  <si>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</si>
  <si>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</si>
  <si>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</si>
  <si>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</si>
  <si>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</si>
  <si>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</si>
  <si>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</si>
  <si>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</si>
  <si>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</si>
  <si>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</si>
  <si>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</si>
  <si>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</si>
  <si>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</si>
  <si>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</si>
  <si>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</si>
  <si>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</si>
  <si>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</si>
  <si>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</si>
  <si>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</si>
  <si>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</si>
  <si>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</si>
  <si>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</si>
  <si>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</si>
  <si>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</si>
  <si>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</si>
  <si>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</si>
  <si>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</si>
  <si>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</si>
  <si>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</si>
  <si>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</si>
  <si>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</si>
  <si>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</si>
  <si>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</si>
  <si>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</si>
  <si>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</si>
  <si>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</si>
  <si>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</si>
  <si>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</si>
  <si>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</si>
  <si>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</si>
  <si>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</si>
  <si>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</si>
  <si>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</si>
  <si>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</si>
  <si>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</si>
  <si>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</si>
  <si>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</si>
  <si>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</si>
  <si>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</si>
  <si>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</si>
  <si>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</si>
  <si>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</si>
  <si>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</si>
  <si>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</si>
  <si>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</si>
  <si>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</si>
  <si>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</si>
  <si>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</si>
  <si>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</si>
  <si>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</si>
  <si>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</si>
  <si>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</si>
  <si>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</si>
  <si>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</si>
  <si>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</si>
  <si>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</si>
  <si>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</si>
  <si>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</si>
  <si>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</si>
  <si>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</si>
  <si>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</si>
  <si>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</si>
  <si>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</si>
  <si>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</si>
  <si>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</si>
  <si>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</si>
  <si>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</si>
  <si>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</si>
  <si>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</si>
  <si>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</si>
  <si>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</si>
  <si>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</si>
  <si>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</si>
  <si>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</si>
  <si>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</si>
  <si>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</si>
  <si>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</si>
  <si>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</si>
  <si>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</si>
  <si>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</si>
  <si>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</si>
  <si>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</si>
  <si>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</si>
  <si>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</si>
  <si>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</si>
  <si>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</si>
  <si>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</si>
  <si>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</si>
  <si>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</si>
  <si>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</si>
  <si>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</si>
  <si>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</si>
  <si>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</si>
  <si>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</si>
  <si>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</si>
  <si>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</si>
  <si>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</si>
  <si>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</si>
  <si>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</si>
  <si>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</si>
  <si>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</si>
  <si>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</si>
  <si>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</si>
  <si>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</si>
  <si>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</si>
  <si>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</si>
  <si>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</si>
  <si>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</si>
  <si>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</si>
  <si>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</si>
  <si>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</si>
  <si>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</si>
  <si>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</si>
  <si>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</si>
  <si>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</si>
  <si>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</si>
  <si>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</si>
  <si>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</si>
  <si>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</si>
  <si>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</si>
  <si>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</si>
  <si>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</si>
  <si>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</si>
  <si>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</si>
  <si>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</si>
  <si>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</si>
  <si>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</si>
  <si>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</si>
  <si>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</si>
  <si>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</si>
  <si>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</si>
  <si>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</si>
  <si>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</si>
  <si>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</si>
  <si>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</si>
  <si>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</si>
  <si>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</si>
  <si>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</si>
  <si>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</si>
  <si>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</si>
  <si>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</si>
  <si>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</si>
  <si>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</si>
  <si>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</si>
  <si>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</si>
  <si>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</si>
  <si>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</si>
  <si>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</si>
  <si>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</si>
  <si>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</si>
  <si>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</si>
  <si>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</si>
  <si>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</si>
  <si>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</si>
  <si>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</si>
  <si>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</si>
  <si>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</si>
  <si>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</si>
  <si>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</si>
  <si>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</si>
  <si>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</si>
  <si>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</si>
  <si>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</si>
  <si>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</si>
  <si>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</si>
  <si>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</si>
  <si>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</si>
  <si>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</si>
  <si>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</si>
  <si>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</si>
  <si>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</si>
  <si>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</si>
  <si>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</si>
  <si>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</si>
  <si>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</si>
  <si>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</si>
  <si>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</si>
  <si>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</si>
  <si>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</si>
  <si>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</si>
  <si>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</si>
  <si>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</si>
  <si>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</si>
  <si>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</si>
  <si>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</si>
  <si>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</si>
  <si>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</si>
  <si>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</si>
  <si>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</si>
  <si>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</si>
  <si>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</si>
  <si>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</si>
  <si>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</si>
  <si>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</si>
  <si>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</si>
  <si>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</si>
  <si>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</si>
  <si>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</si>
  <si>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</si>
  <si>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</si>
  <si>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</si>
  <si>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</si>
  <si>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</si>
  <si>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</si>
  <si>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</si>
  <si>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</si>
  <si>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</si>
  <si>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</si>
  <si>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</si>
  <si>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</si>
  <si>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</si>
  <si>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</si>
  <si>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</si>
  <si>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</si>
  <si>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</si>
  <si>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</si>
  <si>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</si>
  <si>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</si>
  <si>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</si>
  <si>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</si>
  <si>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</si>
  <si>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</si>
  <si>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</si>
  <si>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</si>
  <si>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</si>
  <si>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</si>
  <si>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</si>
  <si>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</si>
  <si>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</si>
  <si>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</si>
  <si>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</si>
  <si>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</si>
  <si>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</si>
  <si>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</si>
  <si>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</si>
  <si>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</si>
  <si>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</si>
  <si>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</si>
  <si>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</si>
  <si>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</si>
  <si>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</si>
  <si>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</si>
  <si>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</si>
  <si>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</si>
  <si>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</si>
  <si>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</si>
  <si>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</si>
  <si>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</si>
  <si>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</si>
  <si>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</si>
  <si>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</si>
  <si>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</si>
  <si>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</si>
  <si>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</si>
  <si>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</si>
  <si>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</si>
  <si>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</si>
  <si>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</si>
  <si>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</si>
  <si>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</si>
  <si>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</si>
  <si>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</si>
  <si>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</si>
  <si>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</si>
  <si>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</si>
  <si>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</si>
  <si>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</si>
  <si>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</si>
  <si>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</si>
  <si>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</si>
  <si>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</si>
  <si>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</si>
  <si>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</si>
  <si>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</si>
  <si>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</si>
  <si>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</si>
  <si>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</si>
  <si>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</si>
  <si>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</si>
  <si>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</si>
  <si>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</si>
  <si>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</si>
  <si>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</si>
  <si>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</si>
  <si>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</si>
  <si>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</si>
  <si>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</si>
  <si>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</si>
  <si>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</si>
  <si>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</si>
  <si>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</si>
  <si>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</si>
  <si>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</si>
  <si>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</si>
  <si>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</si>
  <si>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</si>
  <si>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</si>
  <si>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</si>
  <si>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</si>
  <si>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</si>
  <si>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</si>
  <si>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</si>
  <si>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</si>
  <si>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</si>
  <si>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</si>
  <si>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</si>
  <si>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</si>
  <si>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</si>
  <si>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</si>
  <si>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</si>
  <si>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</si>
  <si>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</si>
  <si>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</si>
  <si>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</si>
  <si>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</si>
  <si>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</si>
  <si>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</si>
  <si>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</si>
  <si>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</si>
  <si>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</si>
  <si>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</si>
  <si>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</si>
  <si>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</si>
  <si>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</si>
  <si>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</si>
  <si>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</si>
  <si>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</si>
  <si>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</si>
  <si>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</si>
  <si>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</si>
  <si>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</si>
  <si>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</si>
  <si>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</si>
  <si>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</si>
  <si>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</si>
  <si>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</si>
  <si>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</si>
  <si>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</si>
  <si>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</si>
  <si>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</si>
  <si>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</si>
  <si>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</si>
  <si>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</si>
  <si>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</si>
  <si>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</si>
  <si>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</si>
  <si>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</si>
  <si>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</si>
  <si>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</si>
  <si>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</si>
  <si>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</si>
  <si>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</si>
  <si>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</si>
  <si>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</si>
  <si>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</si>
  <si>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</si>
  <si>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</si>
  <si>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</si>
  <si>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</si>
  <si>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</si>
  <si>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</si>
  <si>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</si>
  <si>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</si>
  <si>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</si>
  <si>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</si>
  <si>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</si>
  <si>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</si>
  <si>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</si>
  <si>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</si>
  <si>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</si>
  <si>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</si>
  <si>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</si>
  <si>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</si>
  <si>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</si>
  <si>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</si>
  <si>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</si>
  <si>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</si>
  <si>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</si>
  <si>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</si>
  <si>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</si>
  <si>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</si>
  <si>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</si>
  <si>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</si>
  <si>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</si>
  <si>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</si>
  <si>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</si>
  <si>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</si>
  <si>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</si>
  <si>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</si>
  <si>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</si>
  <si>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</si>
  <si>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</si>
  <si>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</si>
  <si>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</si>
  <si>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</si>
  <si>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</si>
  <si>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</si>
  <si>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</si>
  <si>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</si>
  <si>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</si>
  <si>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</si>
  <si>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</si>
  <si>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</si>
  <si>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</si>
  <si>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</si>
  <si>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</si>
  <si>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</si>
  <si>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</si>
  <si>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</si>
  <si>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</si>
  <si>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</si>
  <si>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</si>
  <si>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</si>
  <si>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</si>
  <si>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</si>
  <si>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</si>
  <si>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</si>
  <si>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</si>
  <si>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</si>
  <si>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</si>
  <si>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</si>
  <si>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</si>
  <si>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</si>
  <si>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</si>
  <si>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</si>
  <si>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</si>
  <si>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</si>
  <si>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</si>
  <si>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</si>
  <si>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</si>
  <si>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</si>
  <si>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</si>
  <si>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</si>
  <si>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</si>
  <si>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</si>
  <si>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</si>
  <si>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</si>
  <si>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</si>
  <si>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</si>
  <si>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</si>
  <si>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</si>
  <si>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</si>
  <si>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</si>
  <si>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</si>
  <si>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</si>
  <si>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</si>
  <si>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</si>
  <si>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</si>
  <si>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</si>
  <si>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</si>
  <si>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</si>
  <si>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</si>
  <si>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</si>
  <si>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</si>
  <si>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</si>
  <si>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</si>
  <si>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</si>
  <si>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</si>
  <si>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</si>
  <si>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</si>
  <si>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</si>
  <si>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</si>
  <si>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</si>
  <si>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</si>
  <si>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</si>
  <si>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</si>
  <si>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</si>
  <si>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</si>
  <si>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</si>
  <si>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</si>
  <si>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</si>
  <si>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</si>
  <si>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</si>
  <si>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</si>
  <si>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</si>
  <si>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</si>
  <si>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</si>
  <si>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</si>
  <si>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</si>
  <si>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</si>
  <si>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</si>
  <si>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</si>
  <si>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</si>
  <si>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</si>
  <si>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</si>
  <si>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</si>
  <si>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</si>
  <si>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</si>
  <si>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</si>
  <si>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</si>
  <si>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</si>
  <si>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</si>
  <si>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</si>
  <si>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</si>
  <si>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</si>
  <si>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</si>
  <si>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</si>
  <si>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</si>
  <si>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</si>
  <si>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</si>
  <si>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</si>
  <si>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</si>
  <si>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</si>
  <si>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</si>
  <si>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</si>
  <si>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</si>
  <si>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</si>
  <si>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</si>
  <si>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</si>
  <si>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</si>
  <si>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</si>
  <si>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</si>
  <si>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</si>
  <si>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</si>
  <si>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</si>
  <si>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</si>
  <si>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</si>
  <si>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</si>
  <si>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</si>
  <si>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</si>
  <si>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</si>
  <si>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</si>
  <si>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</si>
  <si>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</si>
  <si>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</si>
  <si>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</si>
  <si>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</si>
  <si>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</si>
  <si>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</si>
  <si>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</si>
  <si>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</si>
  <si>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</si>
  <si>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</si>
  <si>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</si>
  <si>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</si>
  <si>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</si>
  <si>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</si>
  <si>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</si>
  <si>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</si>
  <si>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</si>
  <si>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</si>
  <si>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</si>
  <si>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</si>
  <si>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</si>
  <si>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</si>
  <si>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</si>
  <si>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</si>
  <si>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</si>
  <si>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</si>
  <si>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</si>
  <si>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</si>
  <si>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</si>
  <si>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</si>
  <si>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</si>
  <si>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</si>
  <si>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</si>
  <si>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</si>
  <si>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</si>
  <si>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</si>
  <si>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</si>
  <si>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</si>
  <si>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</si>
  <si>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</si>
  <si>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</si>
  <si>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</si>
  <si>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</si>
  <si>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</si>
  <si>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</si>
  <si>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</si>
  <si>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</si>
  <si>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</si>
  <si>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</si>
  <si>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</si>
  <si>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</si>
  <si>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</si>
  <si>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</si>
  <si>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</si>
  <si>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</si>
  <si>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</si>
  <si>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</si>
  <si>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</si>
  <si>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</si>
  <si>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</si>
  <si>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</si>
  <si>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</si>
  <si>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</si>
  <si>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</si>
  <si>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</si>
  <si>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</si>
  <si>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</si>
  <si>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</si>
  <si>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</si>
  <si>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</si>
  <si>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</si>
  <si>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</si>
  <si>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</si>
  <si>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</si>
  <si>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</si>
  <si>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</si>
  <si>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</si>
  <si>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</si>
  <si>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</si>
  <si>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</si>
  <si>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</si>
  <si>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</si>
  <si>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</si>
  <si>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</si>
  <si>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</si>
  <si>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</si>
  <si>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</si>
  <si>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</si>
  <si>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</si>
  <si>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</si>
  <si>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</si>
  <si>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</si>
  <si>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</si>
  <si>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</si>
  <si>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</si>
  <si>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</si>
  <si>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</si>
  <si>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</si>
  <si>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</si>
  <si>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</si>
  <si>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</si>
  <si>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</si>
  <si>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</si>
  <si>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</si>
  <si>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</si>
  <si>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</si>
  <si>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</si>
  <si>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</si>
  <si>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</si>
  <si>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</si>
  <si>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</si>
  <si>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</si>
  <si>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</si>
  <si>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</si>
  <si>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</si>
  <si>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</si>
  <si>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</si>
  <si>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</si>
  <si>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</si>
  <si>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</si>
  <si>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</si>
  <si>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</si>
  <si>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</si>
  <si>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</si>
  <si>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</si>
  <si>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</si>
  <si>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</si>
  <si>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</si>
  <si>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</si>
  <si>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</si>
  <si>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</si>
  <si>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</si>
  <si>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</si>
  <si>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</si>
  <si>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</si>
  <si>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</si>
  <si>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</si>
  <si>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</si>
  <si>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</si>
  <si>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</si>
  <si>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</si>
  <si>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</si>
  <si>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</si>
  <si>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</si>
  <si>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</si>
  <si>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</si>
  <si>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</si>
  <si>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</si>
  <si>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</si>
  <si>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</si>
  <si>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</si>
  <si>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</si>
  <si>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</si>
  <si>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</si>
  <si>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</si>
  <si>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</si>
  <si>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</si>
  <si>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</si>
  <si>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</si>
  <si>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</si>
  <si>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</si>
  <si>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</si>
  <si>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</si>
  <si>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</si>
  <si>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</si>
  <si>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</si>
  <si>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</si>
  <si>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</si>
  <si>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</si>
  <si>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</si>
  <si>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</si>
  <si>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</si>
  <si>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</si>
  <si>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</si>
  <si>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</si>
  <si>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</si>
  <si>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</si>
  <si>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</si>
  <si>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</si>
  <si>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</si>
  <si>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</si>
  <si>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</si>
  <si>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</si>
  <si>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</si>
  <si>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</si>
  <si>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</si>
  <si>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</si>
  <si>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</si>
  <si>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</si>
  <si>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</si>
  <si>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</si>
  <si>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</si>
  <si>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</si>
  <si>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</si>
  <si>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</si>
  <si>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</si>
  <si>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</si>
  <si>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</si>
  <si>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</si>
  <si>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</si>
  <si>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</si>
  <si>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</si>
  <si>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</si>
  <si>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</si>
  <si>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</si>
  <si>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</si>
  <si>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</si>
  <si>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</si>
  <si>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</si>
  <si>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</si>
  <si>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</si>
  <si>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</si>
  <si>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</si>
  <si>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</si>
  <si>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</si>
  <si>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</si>
  <si>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</si>
  <si>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</si>
  <si>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</si>
  <si>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</si>
  <si>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</si>
  <si>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</si>
  <si>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</si>
  <si>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</si>
  <si>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</si>
  <si>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</si>
  <si>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</si>
  <si>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</si>
  <si>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</si>
  <si>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</si>
  <si>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</si>
  <si>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</si>
  <si>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</si>
  <si>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</si>
  <si>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</si>
  <si>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</si>
  <si>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</si>
  <si>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</si>
  <si>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</si>
  <si>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</si>
  <si>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</si>
  <si>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</si>
  <si>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</si>
  <si>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</si>
  <si>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</si>
  <si>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</si>
  <si>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</si>
  <si>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</si>
  <si>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</si>
  <si>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</si>
  <si>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</si>
  <si>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</si>
  <si>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</si>
  <si>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</si>
  <si>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</si>
  <si>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</si>
  <si>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</si>
  <si>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</si>
  <si>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</si>
  <si>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</si>
  <si>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</si>
  <si>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</si>
  <si>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</si>
  <si>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</si>
  <si>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</si>
  <si>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</si>
  <si>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</si>
  <si>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</si>
  <si>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</si>
  <si>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</si>
  <si>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</si>
  <si>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</si>
  <si>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</si>
  <si>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</si>
  <si>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</si>
  <si>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</si>
  <si>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</si>
  <si>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</si>
  <si>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</si>
  <si>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</si>
  <si>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</si>
  <si>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</si>
  <si>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</si>
  <si>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</si>
  <si>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</si>
  <si>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</si>
  <si>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</si>
  <si>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</si>
  <si>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</si>
  <si>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</si>
  <si>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</si>
  <si>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</si>
  <si>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</si>
  <si>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</si>
  <si>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</si>
  <si>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</si>
  <si>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</si>
  <si>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</si>
  <si>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</si>
  <si>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</si>
  <si>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</si>
  <si>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</si>
  <si>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</si>
  <si>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</si>
  <si>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</si>
  <si>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</si>
  <si>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</si>
  <si>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</si>
  <si>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</si>
  <si>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</si>
  <si>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</si>
  <si>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</si>
  <si>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</si>
  <si>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</si>
  <si>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</si>
  <si>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</si>
  <si>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</si>
  <si>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</si>
  <si>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</si>
  <si>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</si>
  <si>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</si>
  <si>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</si>
  <si>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</si>
  <si>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</si>
  <si>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</si>
  <si>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</si>
  <si>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</si>
  <si>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</si>
  <si>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</si>
  <si>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</si>
  <si>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</si>
  <si>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</si>
  <si>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</si>
  <si>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</si>
  <si>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</si>
  <si>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</si>
  <si>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</si>
  <si>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</si>
  <si>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</si>
  <si>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</si>
  <si>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</si>
  <si>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</si>
  <si>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</si>
  <si>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</si>
  <si>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</si>
  <si>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</si>
  <si>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</si>
  <si>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</si>
  <si>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</si>
  <si>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</si>
  <si>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</si>
  <si>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</si>
  <si>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</si>
  <si>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</si>
  <si>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</si>
  <si>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</si>
  <si>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</si>
  <si>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</si>
  <si>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</si>
  <si>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</si>
  <si>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</si>
  <si>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</si>
  <si>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</si>
  <si>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</si>
  <si>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</si>
  <si>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</si>
  <si>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</si>
  <si>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</si>
  <si>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</si>
  <si>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</si>
  <si>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</si>
  <si>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</si>
  <si>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</si>
  <si>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</si>
  <si>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</si>
  <si>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</si>
  <si>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</si>
  <si>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</si>
  <si>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</si>
  <si>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</si>
  <si>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</si>
  <si>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</si>
  <si>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</si>
  <si>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</si>
  <si>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</si>
  <si>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</si>
  <si>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</si>
  <si>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</si>
  <si>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</si>
  <si>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</si>
  <si>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</si>
  <si>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</si>
  <si>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</si>
  <si>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</si>
  <si>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</si>
  <si>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</si>
  <si>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</si>
  <si>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</si>
  <si>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</si>
  <si>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</si>
  <si>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</si>
  <si>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</si>
  <si>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</si>
  <si>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</si>
  <si>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</si>
  <si>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</si>
  <si>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</si>
  <si>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</si>
  <si>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</si>
  <si>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</si>
  <si>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</si>
  <si>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</si>
  <si>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</si>
  <si>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</si>
  <si>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</si>
  <si>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</si>
  <si>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</si>
  <si>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</si>
  <si>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</si>
  <si>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</si>
  <si>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</si>
  <si>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</si>
  <si>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</si>
  <si>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</si>
  <si>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</si>
  <si>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</si>
  <si>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</si>
  <si>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</si>
  <si>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</si>
  <si>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</si>
  <si>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</si>
  <si>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</si>
  <si>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</si>
  <si>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</si>
  <si>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</si>
  <si>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</si>
  <si>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</si>
  <si>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</si>
  <si>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</si>
  <si>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</si>
  <si>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</si>
  <si>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</si>
  <si>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</si>
  <si>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</si>
  <si>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</si>
  <si>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</si>
  <si>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</si>
  <si>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</si>
  <si>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</si>
  <si>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</si>
  <si>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</si>
  <si>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</si>
  <si>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</si>
  <si>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</si>
  <si>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</si>
  <si>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</si>
  <si>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</si>
  <si>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</si>
  <si>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</si>
  <si>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</si>
  <si>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</si>
  <si>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</si>
  <si>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</si>
  <si>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</si>
  <si>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</si>
  <si>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</si>
  <si>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</si>
  <si>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</si>
  <si>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</si>
  <si>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</si>
  <si>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</si>
  <si>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</si>
  <si>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</si>
  <si>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</si>
  <si>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</si>
  <si>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</si>
  <si>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</si>
  <si>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</si>
  <si>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</si>
  <si>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</si>
  <si>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</si>
  <si>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</si>
  <si>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</si>
  <si>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</si>
  <si>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</si>
  <si>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</si>
  <si>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</si>
  <si>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</si>
  <si>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</si>
  <si>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</si>
  <si>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</si>
  <si>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</si>
  <si>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</si>
  <si>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</si>
  <si>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</si>
  <si>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</si>
  <si>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</si>
  <si>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</si>
  <si>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</si>
  <si>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</si>
  <si>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</si>
  <si>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</si>
  <si>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</si>
  <si>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</si>
  <si>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</si>
  <si>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</si>
  <si>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</si>
  <si>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</si>
  <si>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</si>
  <si>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</si>
  <si>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</si>
  <si>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</si>
  <si>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</si>
  <si>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</si>
  <si>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</si>
  <si>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</si>
  <si>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</si>
  <si>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</si>
  <si>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</si>
  <si>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</si>
  <si>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</si>
  <si>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</si>
  <si>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</si>
  <si>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</si>
  <si>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</si>
  <si>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</si>
  <si>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</si>
  <si>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</si>
  <si>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</si>
  <si>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</si>
  <si>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</si>
  <si>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</si>
  <si>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</si>
  <si>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</si>
  <si>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</si>
  <si>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</si>
  <si>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</si>
  <si>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</si>
  <si>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</si>
  <si>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</si>
  <si>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</si>
  <si>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</si>
  <si>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</si>
  <si>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</si>
  <si>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</si>
  <si>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</si>
  <si>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</si>
  <si>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</si>
  <si>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</si>
  <si>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</si>
  <si>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</si>
  <si>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</si>
  <si>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</si>
  <si>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</si>
  <si>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</si>
  <si>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</si>
  <si>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</si>
  <si>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</si>
  <si>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</si>
  <si>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</si>
  <si>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</si>
  <si>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</si>
  <si>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</si>
  <si>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</si>
  <si>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</si>
  <si>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</si>
  <si>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</si>
  <si>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</si>
  <si>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</si>
  <si>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</si>
  <si>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</si>
  <si>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</si>
  <si>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</si>
  <si>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</si>
  <si>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</si>
  <si>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</si>
  <si>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</si>
  <si>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</si>
  <si>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</si>
  <si>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</si>
  <si>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</si>
  <si>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</si>
  <si>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</si>
  <si>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</si>
  <si>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</si>
  <si>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</si>
  <si>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</si>
  <si>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</si>
  <si>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</si>
  <si>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</si>
  <si>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</si>
  <si>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</si>
  <si>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</si>
  <si>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</si>
  <si>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</si>
  <si>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</si>
  <si>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</si>
  <si>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</si>
  <si>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</si>
  <si>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</si>
  <si>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</si>
  <si>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</si>
  <si>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</si>
  <si>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</si>
  <si>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</si>
  <si>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</si>
  <si>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</si>
  <si>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</si>
  <si>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</si>
  <si>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</si>
  <si>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</si>
  <si>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</si>
  <si>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</si>
  <si>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</si>
  <si>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</si>
  <si>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</si>
  <si>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</si>
  <si>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</si>
  <si>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</si>
  <si>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</si>
  <si>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</si>
  <si>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</si>
  <si>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</si>
  <si>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</si>
  <si>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</si>
  <si>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</si>
  <si>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</si>
  <si>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</si>
  <si>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</si>
  <si>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</si>
  <si>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</si>
  <si>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</si>
  <si>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</si>
  <si>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</si>
  <si>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</si>
  <si>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</si>
  <si>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</si>
  <si>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</si>
  <si>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</si>
  <si>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</si>
  <si>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</si>
  <si>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</si>
  <si>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</si>
  <si>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</si>
  <si>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</si>
  <si>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</si>
  <si>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</si>
  <si>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</si>
  <si>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</si>
  <si>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</si>
  <si>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</si>
  <si>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</si>
  <si>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</si>
  <si>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</si>
  <si>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</si>
  <si>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</si>
  <si>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</si>
  <si>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</si>
  <si>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</si>
  <si>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</si>
  <si>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</si>
  <si>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</si>
  <si>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</si>
  <si>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</si>
  <si>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</si>
  <si>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</si>
  <si>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</si>
  <si>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</si>
  <si>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</si>
  <si>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</si>
  <si>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</si>
  <si>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</si>
  <si>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</si>
  <si>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</si>
  <si>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</si>
  <si>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</si>
  <si>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</si>
  <si>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</si>
  <si>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</si>
  <si>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</si>
  <si>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</si>
  <si>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</si>
  <si>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</si>
  <si>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</si>
  <si>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</si>
  <si>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</si>
  <si>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</si>
  <si>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</si>
  <si>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</si>
  <si>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</si>
  <si>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</si>
  <si>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</si>
  <si>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</si>
  <si>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</si>
  <si>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</si>
  <si>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</si>
  <si>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</si>
  <si>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</si>
  <si>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</si>
  <si>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</si>
  <si>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</si>
  <si>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</si>
  <si>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</si>
  <si>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</si>
  <si>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</si>
  <si>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</si>
  <si>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</si>
  <si>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</si>
  <si>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</si>
  <si>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</si>
  <si>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</si>
  <si>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</si>
  <si>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</si>
  <si>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</si>
  <si>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</si>
  <si>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</si>
  <si>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</si>
  <si>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</si>
  <si>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</si>
  <si>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</si>
  <si>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</si>
  <si>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</si>
  <si>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</si>
  <si>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</si>
  <si>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</si>
  <si>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</si>
  <si>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</si>
  <si>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</si>
  <si>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</si>
  <si>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</si>
  <si>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</si>
  <si>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</si>
  <si>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</si>
  <si>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</si>
  <si>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</si>
  <si>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</si>
  <si>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</si>
  <si>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</si>
  <si>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</si>
  <si>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</si>
  <si>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</si>
  <si>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</si>
  <si>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</si>
  <si>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</si>
  <si>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</si>
  <si>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</si>
  <si>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</si>
  <si>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</si>
  <si>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</si>
  <si>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</si>
  <si>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</si>
  <si>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</si>
  <si>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</si>
  <si>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</si>
  <si>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</si>
  <si>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</si>
  <si>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</si>
  <si>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</si>
  <si>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</si>
  <si>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</si>
  <si>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</si>
  <si>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</si>
  <si>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</si>
  <si>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</si>
  <si>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</si>
  <si>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</si>
  <si>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</si>
  <si>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</si>
  <si>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</si>
  <si>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</si>
  <si>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</si>
  <si>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</si>
  <si>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</si>
  <si>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</si>
  <si>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</si>
  <si>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</si>
  <si>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</si>
  <si>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</si>
  <si>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</si>
  <si>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</si>
  <si>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</si>
  <si>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</si>
  <si>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</si>
  <si>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</si>
  <si>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</si>
  <si>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</si>
  <si>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</si>
  <si>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</si>
  <si>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</si>
  <si>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</si>
  <si>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</si>
  <si>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</si>
  <si>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</si>
  <si>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</si>
  <si>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</si>
  <si>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</si>
  <si>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</si>
  <si>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</si>
  <si>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</si>
  <si>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</si>
  <si>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</si>
  <si>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</si>
  <si>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</si>
  <si>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</si>
  <si>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</si>
  <si>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</si>
  <si>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</si>
  <si>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</si>
  <si>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</si>
  <si>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</si>
  <si>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</si>
  <si>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</si>
  <si>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</si>
  <si>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</si>
  <si>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</si>
  <si>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</si>
  <si>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</si>
  <si>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</si>
  <si>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</si>
  <si>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</si>
  <si>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</si>
  <si>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</si>
  <si>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</si>
  <si>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</si>
  <si>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</si>
  <si>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</si>
  <si>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</si>
  <si>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</si>
  <si>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</si>
  <si>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</si>
  <si>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</si>
  <si>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</si>
  <si>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</si>
  <si>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</si>
  <si>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</si>
  <si>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</si>
  <si>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</si>
  <si>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</si>
  <si>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</si>
  <si>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</si>
  <si>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</si>
  <si>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</si>
  <si>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</si>
  <si>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</si>
  <si>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</si>
  <si>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</si>
  <si>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</si>
  <si>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</si>
  <si>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</si>
  <si>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</si>
  <si>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</si>
  <si>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</si>
  <si>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</si>
  <si>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</si>
  <si>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</si>
  <si>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</si>
  <si>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</si>
  <si>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</si>
  <si>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</si>
  <si>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</si>
  <si>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</si>
  <si>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</si>
  <si>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</si>
  <si>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</si>
  <si>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</si>
  <si>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</si>
  <si>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</si>
  <si>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</si>
  <si>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</si>
  <si>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</si>
  <si>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</si>
  <si>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</si>
  <si>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</si>
  <si>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</si>
  <si>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</si>
  <si>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</si>
  <si>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</si>
  <si>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</si>
  <si>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</si>
  <si>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</si>
  <si>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</si>
  <si>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</si>
  <si>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</si>
  <si>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</si>
  <si>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</si>
  <si>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</si>
  <si>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</si>
  <si>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</si>
  <si>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</si>
  <si>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</si>
  <si>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</si>
  <si>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</si>
  <si>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</si>
  <si>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</si>
  <si>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</si>
  <si>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</si>
  <si>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</si>
  <si>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</si>
  <si>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</si>
  <si>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</si>
  <si>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</si>
  <si>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</si>
  <si>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</si>
  <si>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</si>
  <si>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</si>
  <si>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</si>
  <si>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</si>
  <si>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</si>
  <si>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</si>
  <si>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</si>
  <si>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</si>
  <si>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</si>
  <si>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</si>
  <si>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</si>
  <si>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</si>
  <si>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</si>
  <si>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</si>
  <si>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</si>
  <si>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</si>
  <si>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</si>
  <si>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</si>
  <si>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</si>
  <si>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</si>
  <si>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</si>
  <si>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</si>
  <si>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</si>
  <si>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</si>
  <si>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</si>
  <si>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</si>
  <si>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</si>
  <si>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</si>
  <si>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</si>
  <si>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</si>
  <si>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</si>
  <si>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</si>
  <si>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</si>
  <si>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</si>
  <si>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</si>
  <si>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</si>
  <si>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</si>
  <si>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</si>
  <si>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</si>
  <si>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</si>
  <si>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</si>
  <si>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</si>
  <si>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</si>
  <si>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</si>
  <si>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</si>
  <si>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</si>
  <si>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</si>
  <si>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</si>
  <si>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</si>
  <si>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</si>
  <si>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</si>
  <si>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</si>
  <si>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</si>
  <si>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</si>
  <si>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</si>
  <si>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</si>
  <si>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</si>
  <si>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</si>
  <si>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</si>
  <si>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</si>
  <si>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</si>
  <si>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</si>
  <si>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</si>
  <si>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</si>
  <si>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</si>
  <si>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</si>
  <si>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</si>
  <si>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</si>
  <si>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</si>
  <si>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</si>
  <si>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</si>
  <si>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</si>
  <si>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</si>
  <si>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</si>
  <si>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</si>
  <si>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</si>
  <si>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</si>
  <si>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</si>
  <si>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</si>
  <si>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</si>
  <si>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</si>
  <si>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</si>
  <si>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</si>
  <si>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</si>
  <si>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</si>
  <si>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</si>
  <si>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</si>
  <si>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</si>
  <si>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</si>
  <si>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</si>
  <si>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</si>
  <si>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</si>
  <si>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</si>
  <si>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</si>
  <si>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</si>
  <si>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</si>
  <si>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</si>
  <si>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</si>
  <si>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</si>
  <si>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</si>
  <si>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</si>
  <si>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</si>
  <si>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</si>
  <si>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</si>
  <si>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</si>
  <si>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</si>
  <si>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</si>
  <si>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</si>
  <si>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</si>
  <si>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</si>
  <si>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</si>
  <si>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</si>
  <si>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</si>
  <si>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</si>
  <si>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</si>
  <si>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</si>
  <si>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</si>
  <si>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</si>
  <si>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</si>
  <si>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</si>
  <si>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</si>
  <si>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</si>
  <si>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</si>
  <si>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</si>
  <si>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</si>
  <si>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</si>
  <si>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</si>
  <si>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</si>
  <si>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</si>
  <si>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</si>
  <si>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</si>
  <si>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</si>
  <si>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</si>
  <si>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</si>
  <si>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</si>
  <si>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</si>
  <si>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</si>
  <si>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</si>
  <si>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</si>
  <si>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</si>
  <si>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</si>
  <si>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</si>
  <si>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</si>
  <si>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</si>
  <si>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</si>
  <si>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</si>
  <si>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</si>
  <si>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</si>
  <si>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</si>
  <si>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</si>
  <si>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</si>
  <si>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</si>
  <si>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</si>
  <si>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</si>
  <si>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</si>
  <si>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</si>
  <si>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</si>
  <si>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</si>
  <si>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</si>
  <si>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</si>
  <si>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</si>
  <si>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</si>
  <si>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</si>
  <si>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</si>
  <si>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</si>
  <si>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</si>
  <si>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</si>
  <si>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</si>
  <si>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</si>
  <si>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</si>
  <si>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</si>
  <si>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</si>
  <si>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</si>
  <si>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</si>
  <si>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</si>
  <si>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</si>
  <si>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</si>
  <si>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</si>
  <si>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</si>
  <si>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</si>
  <si>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</si>
  <si>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</si>
  <si>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</si>
  <si>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</si>
  <si>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</si>
  <si>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</si>
  <si>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</si>
  <si>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</si>
  <si>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</si>
  <si>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</si>
  <si>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</si>
  <si>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</si>
  <si>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</si>
  <si>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</si>
  <si>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</si>
  <si>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</si>
  <si>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</si>
  <si>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</si>
  <si>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</si>
  <si>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</si>
  <si>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</si>
  <si>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</si>
  <si>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</si>
  <si>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</si>
  <si>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</si>
  <si>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</si>
  <si>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</si>
  <si>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</si>
  <si>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</si>
  <si>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</si>
  <si>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</si>
  <si>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</si>
  <si>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</si>
  <si>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</si>
  <si>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</si>
  <si>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</si>
  <si>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</si>
  <si>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</si>
  <si>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</si>
  <si>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</si>
  <si>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</si>
  <si>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</si>
  <si>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</si>
  <si>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</si>
  <si>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</si>
  <si>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</si>
  <si>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</si>
  <si>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</si>
  <si>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</si>
  <si>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</si>
  <si>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</si>
  <si>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</si>
  <si>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</si>
  <si>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</si>
  <si>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</si>
  <si>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</si>
  <si>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</si>
  <si>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</si>
  <si>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</si>
  <si>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</si>
  <si>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</si>
  <si>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</si>
  <si>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</si>
  <si>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</si>
  <si>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</si>
  <si>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</si>
  <si>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</si>
  <si>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</si>
  <si>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</si>
  <si>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</si>
  <si>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</si>
  <si>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</si>
  <si>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</si>
  <si>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</si>
  <si>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</si>
  <si>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</si>
  <si>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</si>
  <si>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</si>
  <si>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</si>
  <si>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</si>
  <si>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</si>
  <si>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</si>
  <si>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</si>
  <si>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</si>
  <si>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</si>
  <si>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</si>
  <si>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</si>
  <si>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</si>
  <si>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</si>
  <si>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</si>
  <si>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</si>
  <si>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</si>
  <si>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</si>
  <si>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</si>
  <si>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</si>
  <si>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</si>
  <si>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</si>
  <si>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</si>
  <si>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</si>
  <si>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</si>
  <si>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</si>
  <si>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</si>
  <si>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</si>
  <si>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</si>
  <si>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</si>
  <si>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</si>
  <si>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</si>
  <si>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</si>
  <si>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</si>
  <si>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</si>
  <si>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</si>
  <si>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</si>
  <si>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</si>
  <si>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</si>
  <si>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</si>
  <si>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</si>
  <si>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</si>
  <si>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</si>
  <si>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</si>
  <si>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</si>
  <si>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</si>
  <si>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</si>
  <si>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</si>
  <si>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</si>
  <si>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</si>
  <si>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</si>
  <si>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</si>
  <si>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</si>
  <si>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</si>
  <si>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</si>
  <si>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</si>
  <si>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</si>
  <si>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</si>
  <si>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</si>
  <si>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</si>
  <si>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</si>
  <si>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</si>
  <si>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</si>
  <si>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</si>
  <si>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</si>
  <si>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</si>
  <si>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</si>
  <si>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</si>
  <si>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</si>
  <si>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</si>
  <si>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</si>
  <si>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</si>
  <si>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</si>
  <si>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</si>
  <si>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</si>
  <si>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</si>
  <si>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</si>
  <si>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</si>
  <si>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</si>
  <si>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</si>
  <si>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</si>
  <si>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</si>
  <si>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</si>
  <si>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</si>
  <si>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</si>
  <si>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</si>
  <si>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</si>
  <si>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</si>
  <si>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</si>
  <si>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</si>
  <si>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</si>
  <si>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</si>
  <si>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</si>
  <si>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</si>
  <si>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</si>
  <si>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</si>
  <si>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</si>
  <si>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</si>
  <si>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</si>
  <si>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</si>
  <si>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</si>
  <si>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</si>
  <si>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</si>
  <si>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</si>
  <si>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</si>
  <si>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</si>
  <si>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</si>
  <si>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</si>
  <si>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</si>
  <si>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</si>
  <si>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</si>
  <si>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</si>
  <si>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</si>
  <si>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</si>
  <si>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</si>
  <si>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</si>
  <si>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</si>
  <si>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</si>
  <si>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</si>
  <si>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</si>
  <si>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</si>
  <si>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</si>
  <si>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</si>
  <si>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</si>
  <si>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</si>
  <si>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</si>
  <si>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</si>
  <si>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</si>
  <si>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</si>
  <si>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</si>
  <si>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</si>
  <si>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</si>
  <si>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</si>
  <si>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</si>
  <si>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</si>
  <si>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</si>
  <si>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</si>
  <si>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</si>
  <si>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</si>
  <si>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</si>
  <si>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</si>
  <si>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</si>
  <si>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</si>
  <si>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</si>
  <si>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</si>
  <si>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</si>
  <si>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</si>
  <si>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</si>
  <si>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</si>
  <si>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</si>
  <si>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</si>
  <si>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</si>
  <si>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</si>
  <si>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</si>
  <si>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</si>
  <si>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</si>
  <si>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</si>
  <si>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</si>
  <si>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</si>
  <si>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</si>
  <si>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</si>
  <si>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</si>
  <si>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</si>
  <si>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</si>
  <si>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</si>
  <si>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</si>
  <si>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</si>
  <si>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</si>
  <si>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</si>
  <si>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</si>
  <si>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</si>
  <si>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</si>
  <si>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</si>
  <si>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</si>
  <si>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</si>
  <si>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</si>
  <si>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</si>
  <si>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</si>
  <si>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</si>
  <si>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</si>
  <si>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</si>
  <si>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</si>
  <si>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</si>
  <si>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</si>
  <si>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</si>
  <si>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</si>
  <si>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</si>
  <si>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</si>
  <si>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</si>
  <si>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</si>
  <si>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</si>
  <si>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</si>
  <si>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</si>
  <si>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</si>
  <si>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</si>
  <si>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</si>
  <si>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</si>
  <si>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</si>
  <si>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</si>
  <si>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</si>
  <si>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</si>
  <si>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</si>
  <si>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</si>
  <si>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</si>
  <si>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</si>
  <si>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</si>
  <si>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</si>
  <si>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</si>
  <si>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</si>
  <si>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</si>
  <si>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</si>
  <si>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</si>
  <si>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</si>
  <si>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</si>
  <si>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</si>
  <si>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</si>
  <si>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</si>
  <si>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</si>
  <si>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</si>
  <si>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</si>
  <si>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</si>
  <si>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</si>
  <si>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</si>
  <si>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</si>
  <si>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</si>
  <si>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</si>
  <si>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</si>
  <si>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</si>
  <si>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</si>
  <si>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</si>
  <si>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</si>
  <si>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</si>
  <si>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</si>
  <si>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</si>
  <si>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</si>
  <si>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</si>
  <si>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</si>
  <si>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</si>
  <si>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</si>
  <si>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</si>
  <si>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</si>
  <si>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</si>
  <si>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</si>
  <si>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</si>
  <si>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</si>
  <si>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</si>
  <si>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</si>
  <si>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</si>
  <si>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</si>
  <si>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</si>
  <si>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</si>
  <si>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</si>
  <si>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</si>
  <si>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</si>
  <si>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</si>
  <si>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</si>
  <si>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</si>
  <si>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</si>
  <si>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</si>
  <si>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</si>
  <si>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</si>
  <si>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</si>
  <si>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</si>
  <si>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</si>
  <si>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</si>
  <si>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</si>
  <si>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</si>
  <si>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</si>
  <si>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</si>
  <si>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</si>
  <si>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</si>
  <si>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</si>
  <si>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</si>
  <si>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</si>
  <si>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</si>
  <si>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</si>
  <si>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</si>
  <si>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</si>
  <si>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</si>
  <si>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</si>
  <si>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</si>
  <si>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</si>
  <si>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</si>
  <si>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</si>
  <si>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</si>
  <si>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</si>
  <si>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</si>
  <si>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</si>
  <si>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</si>
  <si>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</si>
  <si>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</si>
  <si>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</si>
  <si>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</si>
  <si>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</si>
  <si>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</si>
  <si>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</si>
  <si>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</si>
  <si>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</si>
  <si>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</si>
  <si>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</si>
  <si>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</si>
  <si>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</si>
  <si>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</si>
  <si>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</si>
  <si>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</si>
  <si>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</si>
  <si>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</si>
  <si>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</si>
  <si>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</si>
  <si>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</si>
  <si>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</si>
  <si>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</si>
  <si>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</si>
  <si>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</si>
  <si>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</si>
  <si>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</si>
  <si>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</si>
  <si>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</si>
  <si>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</si>
  <si>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</si>
  <si>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</si>
  <si>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</si>
  <si>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</si>
  <si>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</si>
  <si>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</si>
  <si>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</si>
  <si>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</si>
  <si>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</si>
  <si>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</si>
  <si>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</si>
  <si>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</si>
  <si>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</si>
  <si>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</si>
  <si>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</si>
  <si>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</si>
  <si>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</si>
  <si>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</si>
  <si>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</si>
  <si>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</si>
  <si>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</si>
  <si>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</si>
  <si>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</si>
  <si>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</si>
  <si>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</si>
  <si>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</si>
  <si>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</si>
  <si>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</si>
  <si>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</si>
  <si>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</si>
  <si>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</si>
  <si>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</si>
  <si>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</si>
  <si>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</si>
  <si>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</si>
  <si>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</si>
  <si>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</si>
  <si>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</si>
  <si>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</si>
  <si>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</si>
  <si>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</si>
  <si>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</si>
  <si>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</si>
  <si>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</si>
  <si>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</si>
  <si>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</si>
  <si>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</si>
  <si>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</si>
  <si>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</si>
  <si>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</si>
  <si>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</si>
  <si>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</si>
  <si>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</si>
  <si>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</si>
  <si>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</si>
  <si>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</si>
  <si>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</si>
  <si>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</si>
  <si>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</si>
  <si>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</si>
  <si>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</si>
  <si>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</si>
  <si>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</si>
  <si>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</si>
  <si>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</si>
  <si>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</si>
  <si>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</si>
  <si>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</si>
  <si>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</si>
  <si>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</si>
  <si>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</si>
  <si>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</si>
  <si>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</si>
  <si>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</si>
  <si>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</si>
  <si>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</si>
  <si>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</si>
  <si>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</si>
  <si>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</si>
  <si>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</si>
  <si>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</si>
  <si>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</si>
  <si>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</si>
  <si>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</si>
  <si>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</si>
  <si>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</si>
  <si>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</si>
  <si>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</si>
  <si>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</si>
  <si>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</si>
  <si>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</si>
  <si>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</si>
  <si>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</si>
  <si>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</si>
  <si>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</si>
  <si>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</si>
  <si>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</si>
  <si>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</si>
  <si>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</si>
  <si>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</si>
  <si>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</si>
  <si>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</si>
  <si>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</si>
  <si>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</si>
  <si>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</si>
  <si>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</si>
  <si>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</si>
  <si>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</si>
  <si>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</si>
  <si>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</si>
  <si>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</si>
  <si>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</si>
  <si>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</si>
  <si>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</si>
  <si>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</si>
  <si>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</si>
  <si>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</si>
  <si>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</si>
  <si>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</si>
  <si>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</si>
  <si>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</si>
  <si>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</si>
  <si>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</si>
  <si>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</si>
  <si>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</si>
  <si>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</si>
  <si>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</si>
  <si>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</si>
  <si>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</si>
  <si>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</si>
  <si>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</si>
  <si>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</si>
  <si>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</si>
  <si>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</si>
  <si>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</si>
  <si>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</si>
  <si>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</si>
  <si>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</si>
  <si>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</si>
  <si>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</si>
  <si>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</si>
  <si>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</si>
  <si>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</si>
  <si>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</si>
  <si>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</si>
  <si>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</si>
  <si>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</si>
  <si>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</si>
  <si>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</si>
  <si>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</si>
  <si>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</si>
  <si>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</si>
  <si>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</si>
  <si>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</si>
  <si>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</si>
  <si>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</si>
  <si>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</si>
  <si>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</si>
  <si>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</si>
  <si>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</si>
  <si>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</si>
  <si>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</si>
  <si>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</si>
  <si>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</si>
  <si>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</si>
  <si>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</si>
  <si>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</si>
  <si>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</si>
  <si>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</si>
  <si>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</si>
  <si>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</si>
  <si>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</si>
  <si>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</si>
  <si>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</si>
  <si>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</si>
  <si>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</si>
  <si>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</si>
  <si>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</si>
  <si>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</si>
  <si>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</si>
  <si>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</si>
  <si>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</si>
  <si>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</si>
  <si>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</si>
  <si>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</si>
  <si>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</si>
  <si>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</si>
  <si>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</si>
  <si>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</si>
  <si>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</si>
  <si>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</si>
  <si>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</si>
  <si>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</si>
  <si>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</si>
  <si>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</si>
  <si>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</si>
  <si>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</si>
  <si>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</si>
  <si>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</si>
  <si>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</si>
  <si>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</si>
  <si>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</si>
  <si>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</si>
  <si>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</si>
  <si>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</si>
  <si>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</si>
  <si>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</si>
  <si>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</si>
  <si>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</si>
  <si>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</si>
  <si>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</si>
  <si>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</si>
  <si>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</si>
  <si>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</si>
  <si>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</si>
  <si>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</si>
  <si>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</si>
  <si>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</si>
  <si>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</si>
  <si>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</si>
  <si>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</si>
  <si>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</si>
  <si>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</si>
  <si>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</si>
  <si>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</si>
  <si>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</si>
  <si>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</si>
  <si>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</si>
  <si>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</si>
  <si>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</si>
  <si>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</si>
  <si>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</si>
  <si>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</si>
  <si>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</si>
  <si>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</si>
  <si>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</si>
  <si>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</si>
  <si>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</si>
  <si>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</si>
  <si>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</si>
  <si>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</si>
  <si>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</si>
  <si>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</si>
  <si>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</si>
  <si>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</si>
  <si>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</si>
  <si>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</si>
  <si>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</si>
  <si>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</si>
  <si>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</si>
  <si>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</si>
  <si>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</si>
  <si>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</si>
  <si>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</si>
  <si>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</si>
  <si>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</si>
  <si>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</si>
  <si>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</si>
  <si>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</si>
  <si>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</si>
  <si>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</si>
  <si>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</si>
  <si>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</si>
  <si>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</si>
  <si>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</si>
  <si>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</si>
  <si>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</si>
  <si>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</si>
  <si>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</si>
  <si>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</si>
  <si>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</si>
  <si>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</si>
  <si>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</si>
  <si>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</si>
  <si>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</si>
  <si>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</si>
  <si>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</si>
  <si>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</si>
  <si>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</si>
  <si>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</si>
  <si>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</si>
  <si>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</si>
  <si>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</si>
  <si>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</si>
  <si>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</si>
  <si>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</si>
  <si>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</si>
  <si>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</si>
  <si>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</si>
  <si>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</si>
  <si>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</si>
  <si>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</si>
  <si>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</si>
  <si>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</si>
  <si>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</si>
  <si>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</si>
  <si>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</si>
  <si>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</si>
  <si>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</si>
  <si>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</si>
  <si>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</si>
  <si>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</si>
  <si>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</si>
  <si>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</si>
  <si>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</si>
  <si>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</si>
  <si>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</si>
  <si>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</si>
  <si>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</si>
  <si>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</si>
  <si>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</si>
  <si>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</si>
  <si>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</si>
  <si>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</si>
  <si>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</si>
  <si>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</si>
  <si>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</si>
  <si>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</si>
  <si>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</si>
  <si>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</si>
  <si>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</si>
  <si>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</si>
  <si>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</si>
  <si>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</si>
  <si>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</si>
  <si>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</si>
  <si>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</si>
  <si>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</si>
  <si>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</si>
  <si>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</si>
  <si>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</si>
  <si>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</si>
  <si>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</si>
  <si>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</si>
  <si>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</si>
  <si>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</si>
  <si>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</si>
  <si>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</si>
  <si>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</si>
  <si>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</si>
  <si>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</si>
  <si>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</si>
  <si>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</si>
  <si>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</si>
  <si>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</si>
  <si>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</si>
  <si>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</si>
  <si>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</si>
  <si>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</si>
  <si>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</si>
  <si>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</si>
  <si>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</si>
  <si>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</si>
  <si>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</si>
  <si>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</si>
  <si>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</si>
  <si>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</si>
  <si>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</si>
  <si>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</si>
  <si>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</si>
  <si>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</si>
  <si>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</si>
  <si>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</si>
  <si>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</si>
  <si>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</si>
  <si>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</si>
  <si>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</si>
  <si>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</si>
  <si>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</si>
  <si>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</si>
  <si>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</si>
  <si>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</si>
  <si>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</si>
  <si>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</si>
  <si>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</si>
  <si>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</si>
  <si>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</si>
  <si>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</si>
  <si>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</si>
  <si>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</si>
  <si>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</si>
  <si>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</si>
  <si>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</si>
  <si>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</si>
  <si>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</si>
  <si>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</si>
  <si>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</si>
  <si>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</si>
  <si>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</si>
  <si>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</si>
  <si>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</si>
  <si>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</si>
  <si>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</si>
  <si>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</si>
  <si>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</si>
  <si>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</si>
  <si>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</si>
  <si>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</si>
  <si>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</si>
  <si>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</si>
  <si>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</si>
  <si>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</si>
  <si>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</si>
  <si>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</si>
  <si>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</si>
  <si>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</si>
  <si>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</si>
  <si>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</si>
  <si>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</si>
  <si>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</si>
  <si>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</si>
  <si>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</si>
  <si>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</si>
  <si>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</si>
  <si>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</si>
  <si>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</si>
  <si>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</si>
  <si>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</si>
  <si>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</si>
  <si>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</si>
  <si>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</si>
  <si>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</si>
  <si>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</si>
  <si>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</si>
  <si>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</si>
  <si>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</si>
  <si>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</si>
  <si>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</si>
  <si>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</si>
  <si>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</si>
  <si>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</si>
  <si>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</si>
  <si>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</si>
  <si>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</si>
  <si>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</si>
  <si>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</si>
  <si>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</si>
  <si>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</si>
  <si>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</si>
  <si>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</si>
  <si>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</si>
  <si>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</si>
  <si>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</si>
  <si>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</si>
  <si>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</si>
  <si>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</si>
  <si>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</si>
  <si>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</si>
  <si>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</si>
  <si>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</si>
  <si>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</si>
  <si>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</si>
  <si>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</si>
  <si>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</si>
  <si>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</si>
  <si>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</si>
  <si>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</si>
  <si>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</si>
  <si>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</si>
  <si>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</si>
  <si>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</si>
  <si>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</si>
  <si>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</si>
  <si>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</si>
  <si>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</si>
  <si>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</si>
  <si>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</si>
  <si>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</si>
  <si>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</si>
  <si>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</si>
  <si>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</si>
  <si>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</si>
  <si>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</si>
  <si>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</si>
  <si>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</si>
  <si>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</si>
  <si>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</si>
  <si>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</si>
  <si>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</si>
  <si>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</si>
  <si>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</si>
  <si>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</si>
  <si>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</si>
  <si>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</si>
  <si>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</si>
  <si>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</si>
  <si>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</si>
  <si>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</si>
  <si>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</si>
  <si>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</si>
  <si>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</si>
  <si>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</si>
  <si>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</si>
  <si>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</si>
  <si>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</si>
  <si>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</si>
  <si>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</si>
  <si>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</si>
  <si>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</si>
  <si>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</si>
  <si>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</si>
  <si>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</si>
  <si>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</si>
  <si>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</si>
  <si>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</si>
  <si>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</si>
  <si>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</si>
  <si>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</si>
  <si>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</si>
  <si>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</si>
  <si>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</si>
  <si>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</si>
  <si>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</si>
  <si>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</si>
  <si>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</si>
  <si>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</si>
  <si>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</si>
  <si>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</si>
  <si>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</si>
  <si>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</si>
  <si>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</si>
  <si>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</si>
  <si>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</si>
  <si>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</si>
  <si>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</si>
  <si>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</si>
  <si>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</si>
  <si>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</si>
  <si>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</si>
  <si>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</si>
  <si>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</si>
  <si>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</si>
  <si>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</si>
  <si>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</si>
  <si>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</si>
  <si>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</si>
  <si>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</si>
  <si>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</si>
  <si>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</si>
  <si>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</si>
  <si>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</si>
  <si>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</si>
  <si>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</si>
  <si>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</si>
  <si>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</si>
  <si>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</si>
  <si>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</si>
  <si>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</si>
  <si>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</si>
  <si>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</si>
  <si>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</si>
  <si>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</si>
  <si>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</si>
  <si>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</si>
  <si>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</si>
  <si>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</si>
  <si>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</si>
  <si>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</si>
  <si>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</si>
  <si>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</si>
  <si>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</si>
  <si>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</si>
  <si>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</si>
  <si>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</si>
  <si>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</si>
  <si>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</si>
  <si>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</si>
  <si>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</si>
  <si>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</si>
  <si>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</si>
  <si>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</si>
  <si>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</si>
  <si>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</si>
  <si>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</si>
  <si>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</si>
  <si>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</si>
  <si>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</si>
  <si>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</si>
  <si>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</si>
  <si>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</si>
  <si>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</si>
  <si>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</si>
  <si>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</si>
  <si>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</si>
  <si>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</si>
  <si>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</si>
  <si>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</si>
  <si>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</si>
  <si>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</si>
  <si>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</si>
  <si>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</si>
  <si>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</si>
  <si>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</si>
  <si>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</si>
  <si>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</si>
  <si>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</si>
  <si>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</si>
  <si>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</si>
  <si>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</si>
  <si>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</si>
  <si>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</si>
  <si>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</si>
  <si>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</si>
  <si>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</si>
  <si>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</si>
  <si>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</si>
  <si>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</si>
  <si>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</si>
  <si>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</si>
  <si>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</si>
  <si>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</si>
  <si>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</si>
  <si>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</si>
  <si>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</si>
  <si>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</si>
  <si>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</si>
  <si>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</si>
  <si>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</si>
  <si>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</si>
  <si>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</si>
  <si>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</si>
  <si>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</si>
  <si>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</si>
  <si>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</si>
  <si>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</si>
  <si>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</si>
  <si>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</si>
  <si>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</si>
  <si>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</si>
  <si>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</si>
  <si>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</si>
  <si>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</si>
  <si>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</si>
  <si>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</si>
  <si>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</si>
  <si>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</si>
  <si>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</si>
  <si>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</si>
  <si>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</si>
  <si>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</si>
  <si>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</si>
  <si>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</si>
  <si>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</si>
  <si>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</si>
  <si>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</si>
  <si>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</si>
  <si>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</si>
  <si>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</si>
  <si>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</si>
  <si>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</si>
  <si>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</si>
  <si>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</si>
  <si>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</si>
  <si>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</si>
  <si>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</si>
  <si>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</si>
  <si>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</si>
  <si>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</si>
  <si>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</si>
  <si>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</si>
  <si>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</si>
  <si>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</si>
  <si>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</si>
  <si>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</si>
  <si>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</si>
  <si>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</si>
  <si>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</si>
  <si>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</si>
  <si>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</si>
  <si>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</si>
  <si>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</si>
  <si>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</si>
  <si>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</si>
  <si>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</si>
  <si>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</si>
  <si>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</si>
  <si>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</si>
  <si>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</si>
  <si>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</si>
  <si>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</si>
  <si>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</si>
  <si>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</si>
  <si>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</si>
  <si>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</si>
  <si>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</si>
  <si>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</si>
  <si>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</si>
  <si>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</si>
  <si>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</si>
  <si>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</si>
  <si>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</si>
  <si>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</si>
  <si>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</si>
  <si>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</si>
  <si>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</si>
  <si>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</si>
  <si>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</si>
  <si>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</si>
  <si>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</si>
  <si>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</si>
  <si>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</si>
  <si>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</si>
  <si>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</si>
  <si>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</si>
  <si>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</si>
  <si>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</si>
  <si>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</si>
  <si>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</si>
  <si>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</si>
  <si>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</si>
  <si>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</si>
  <si>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</si>
  <si>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</si>
  <si>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</si>
  <si>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</si>
  <si>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</si>
  <si>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</si>
  <si>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</si>
  <si>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</si>
  <si>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</si>
  <si>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</si>
  <si>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</si>
  <si>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</si>
  <si>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</si>
  <si>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</si>
  <si>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</si>
  <si>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</si>
  <si>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</si>
  <si>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</si>
  <si>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</si>
  <si>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</si>
  <si>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</si>
  <si>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</si>
  <si>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</si>
  <si>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</si>
  <si>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</si>
  <si>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</si>
  <si>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</si>
  <si>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</si>
  <si>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</si>
  <si>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</si>
  <si>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</si>
  <si>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</si>
  <si>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</si>
  <si>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</si>
  <si>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</si>
  <si>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</si>
  <si>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</si>
  <si>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</si>
  <si>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</si>
  <si>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</si>
  <si>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</si>
  <si>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</si>
  <si>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</si>
  <si>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</si>
  <si>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</si>
  <si>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</si>
  <si>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</si>
  <si>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</si>
  <si>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</si>
  <si>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</si>
  <si>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</si>
  <si>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</si>
  <si>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</si>
  <si>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</si>
  <si>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</si>
  <si>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</si>
  <si>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</si>
  <si>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</si>
  <si>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</si>
  <si>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</si>
  <si>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</si>
  <si>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</si>
  <si>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</si>
  <si>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</si>
  <si>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</si>
  <si>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</si>
  <si>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</si>
  <si>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</si>
  <si>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</si>
  <si>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</si>
  <si>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</si>
  <si>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</si>
  <si>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</si>
  <si>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</si>
  <si>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</si>
  <si>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</si>
  <si>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</si>
  <si>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</si>
  <si>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</si>
  <si>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</si>
  <si>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</si>
  <si>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</si>
  <si>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</si>
  <si>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</si>
  <si>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</si>
  <si>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</si>
  <si>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</si>
  <si>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</si>
  <si>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</si>
  <si>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</si>
  <si>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</si>
  <si>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</si>
  <si>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</si>
  <si>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</si>
  <si>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</si>
  <si>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</si>
  <si>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</si>
  <si>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</si>
  <si>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</si>
  <si>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</si>
  <si>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</si>
  <si>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</si>
  <si>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</si>
  <si>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</si>
  <si>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</si>
  <si>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</si>
  <si>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</si>
  <si>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</si>
  <si>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</si>
  <si>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</si>
  <si>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</si>
  <si>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</si>
  <si>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</si>
  <si>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</si>
  <si>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</si>
  <si>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</si>
  <si>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</si>
  <si>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</si>
  <si>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</si>
  <si>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</si>
  <si>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</si>
  <si>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</si>
  <si>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</si>
  <si>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</si>
  <si>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</si>
  <si>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</si>
  <si>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</si>
  <si>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</si>
  <si>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</si>
  <si>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</si>
  <si>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</si>
  <si>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</si>
  <si>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</si>
  <si>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</si>
  <si>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</si>
  <si>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</si>
  <si>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</si>
  <si>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</si>
  <si>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</si>
  <si>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</si>
  <si>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</si>
  <si>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</si>
  <si>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</si>
  <si>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</si>
  <si>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</si>
  <si>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</si>
  <si>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</si>
  <si>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</si>
  <si>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</si>
  <si>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</si>
  <si>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</si>
  <si>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</si>
  <si>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</si>
  <si>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</si>
  <si>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</si>
  <si>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</si>
  <si>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</si>
  <si>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</si>
  <si>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</si>
  <si>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</si>
  <si>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</si>
  <si>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</si>
  <si>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</si>
  <si>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</si>
  <si>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</si>
  <si>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</si>
  <si>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</si>
  <si>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</si>
  <si>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</si>
  <si>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</si>
  <si>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</si>
  <si>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</si>
  <si>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</si>
  <si>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</si>
  <si>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</si>
  <si>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</si>
  <si>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</si>
  <si>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</si>
  <si>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</si>
  <si>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</si>
  <si>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</si>
  <si>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</si>
  <si>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</si>
  <si>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</si>
  <si>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</si>
  <si>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</si>
  <si>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</si>
  <si>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</si>
  <si>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</si>
  <si>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</si>
  <si>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</si>
  <si>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</si>
  <si>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</si>
  <si>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</si>
  <si>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</si>
  <si>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</si>
  <si>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</si>
  <si>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</si>
  <si>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</si>
  <si>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</si>
  <si>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</si>
  <si>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</si>
  <si>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</si>
  <si>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</si>
  <si>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</si>
  <si>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</si>
  <si>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</si>
  <si>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</si>
  <si>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</si>
  <si>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</si>
  <si>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</si>
  <si>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</si>
  <si>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</si>
  <si>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</si>
  <si>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</si>
  <si>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</si>
  <si>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</si>
  <si>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</si>
  <si>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</si>
  <si>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</si>
  <si>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</si>
  <si>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</si>
  <si>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</si>
  <si>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</si>
  <si>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</si>
  <si>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</si>
  <si>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</si>
  <si>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</si>
  <si>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</si>
  <si>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</si>
  <si>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</si>
  <si>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</si>
  <si>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</si>
  <si>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</si>
  <si>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</si>
  <si>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</si>
  <si>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</si>
  <si>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</si>
  <si>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</si>
  <si>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</si>
  <si>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</si>
  <si>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</si>
  <si>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</si>
  <si>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</si>
  <si>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</si>
  <si>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</si>
  <si>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</si>
  <si>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</si>
  <si>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</si>
  <si>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</si>
  <si>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</si>
  <si>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</si>
  <si>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</si>
  <si>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</si>
  <si>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</si>
  <si>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</si>
  <si>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</si>
  <si>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</si>
  <si>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</si>
  <si>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</si>
  <si>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</si>
  <si>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</si>
  <si>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</si>
  <si>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</si>
  <si>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</si>
  <si>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</si>
  <si>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</si>
  <si>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</si>
  <si>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</si>
  <si>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</si>
  <si>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</si>
  <si>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</si>
  <si>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</si>
  <si>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</si>
  <si>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</si>
  <si>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</si>
  <si>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</si>
  <si>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</si>
  <si>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</si>
  <si>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</si>
  <si>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</si>
  <si>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</si>
  <si>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</si>
  <si>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</si>
  <si>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</si>
  <si>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</si>
  <si>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</si>
  <si>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</si>
  <si>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</si>
  <si>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</si>
  <si>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</si>
  <si>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</si>
  <si>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</si>
  <si>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</si>
  <si>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</si>
  <si>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</si>
  <si>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</si>
  <si>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</si>
  <si>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</si>
  <si>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</si>
  <si>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</si>
  <si>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</si>
  <si>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</si>
  <si>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</si>
  <si>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</si>
  <si>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</si>
  <si>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</si>
  <si>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</si>
  <si>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</si>
  <si>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</si>
  <si>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</si>
  <si>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</si>
  <si>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</si>
  <si>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</si>
  <si>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</si>
  <si>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</si>
  <si>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</si>
  <si>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</si>
  <si>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</si>
  <si>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</si>
  <si>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</si>
  <si>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</si>
  <si>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</si>
  <si>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</si>
  <si>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</si>
  <si>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</si>
  <si>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</si>
  <si>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</si>
  <si>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</si>
  <si>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</si>
  <si>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</si>
  <si>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</si>
  <si>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</si>
  <si>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</si>
  <si>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</si>
  <si>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</si>
  <si>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</si>
  <si>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</si>
  <si>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</si>
  <si>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</si>
  <si>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</si>
  <si>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</si>
  <si>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</si>
  <si>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</si>
  <si>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</si>
  <si>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</si>
  <si>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</si>
  <si>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</si>
  <si>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</si>
  <si>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</si>
  <si>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</si>
  <si>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</si>
  <si>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</si>
  <si>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</si>
  <si>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</si>
  <si>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</si>
  <si>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</si>
  <si>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</si>
  <si>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</si>
  <si>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</si>
  <si>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</si>
  <si>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</si>
  <si>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</si>
  <si>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</si>
  <si>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</si>
  <si>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</si>
  <si>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</si>
  <si>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</si>
  <si>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</si>
  <si>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</si>
  <si>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</si>
  <si>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</si>
  <si>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</si>
  <si>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</si>
  <si>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</si>
  <si>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</si>
  <si>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</si>
  <si>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</si>
  <si>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</si>
  <si>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</si>
  <si>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</si>
  <si>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</si>
  <si>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</si>
  <si>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</si>
  <si>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</si>
  <si>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</si>
  <si>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</si>
  <si>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</si>
  <si>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</si>
  <si>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</si>
  <si>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</si>
  <si>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</si>
  <si>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</si>
  <si>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</si>
  <si>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</si>
  <si>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</si>
  <si>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</si>
  <si>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</si>
  <si>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</si>
  <si>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</si>
  <si>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</si>
  <si>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</si>
  <si>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</si>
  <si>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</si>
  <si>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</si>
  <si>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</si>
  <si>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</si>
  <si>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</si>
  <si>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</si>
  <si>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</si>
  <si>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</si>
  <si>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</si>
  <si>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</si>
  <si>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</si>
  <si>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</si>
  <si>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</si>
  <si>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</si>
  <si>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</si>
  <si>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</si>
  <si>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</si>
  <si>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</si>
  <si>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</si>
  <si>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</si>
  <si>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</si>
  <si>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</si>
  <si>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</si>
  <si>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</si>
  <si>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</si>
  <si>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</si>
  <si>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</si>
  <si>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</si>
  <si>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</si>
  <si>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</si>
  <si>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</si>
  <si>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</si>
  <si>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</si>
  <si>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</si>
  <si>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</si>
  <si>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</si>
  <si>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</si>
  <si>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</si>
  <si>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</si>
  <si>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</si>
  <si>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</si>
  <si>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</si>
  <si>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</si>
  <si>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</si>
  <si>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</si>
  <si>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</si>
  <si>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</si>
  <si>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</si>
  <si>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</si>
  <si>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</si>
  <si>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</si>
  <si>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</si>
  <si>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</si>
  <si>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</si>
  <si>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</si>
  <si>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</si>
  <si>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</si>
  <si>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</si>
  <si>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</si>
  <si>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</si>
  <si>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</si>
  <si>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</si>
  <si>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</si>
  <si>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</si>
  <si>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</si>
  <si>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</si>
  <si>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</si>
  <si>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</si>
  <si>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</si>
  <si>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</si>
  <si>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</si>
  <si>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</si>
  <si>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</si>
  <si>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</si>
  <si>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</si>
  <si>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</si>
  <si>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</si>
  <si>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</si>
  <si>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</si>
  <si>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</si>
  <si>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</si>
  <si>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</si>
  <si>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</si>
  <si>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</si>
  <si>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</si>
  <si>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</si>
  <si>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</si>
  <si>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</si>
  <si>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</si>
  <si>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</si>
  <si>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</si>
  <si>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</si>
  <si>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</si>
  <si>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</si>
  <si>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</si>
  <si>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</si>
  <si>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</si>
  <si>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</si>
  <si>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</si>
  <si>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</si>
  <si>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</si>
  <si>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</si>
  <si>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</si>
  <si>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</si>
  <si>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</si>
  <si>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</si>
  <si>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</si>
  <si>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</si>
  <si>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</si>
  <si>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</si>
  <si>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</si>
  <si>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</si>
  <si>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</si>
  <si>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</si>
  <si>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</si>
  <si>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</si>
  <si>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</si>
  <si>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</si>
  <si>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</si>
  <si>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</si>
  <si>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</si>
  <si>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</si>
  <si>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</si>
  <si>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</si>
  <si>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</si>
  <si>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</si>
  <si>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</si>
  <si>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</si>
  <si>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</si>
  <si>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</si>
  <si>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</si>
  <si>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</si>
  <si>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</si>
  <si>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</si>
  <si>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</si>
  <si>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</si>
  <si>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</si>
  <si>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</si>
  <si>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</si>
  <si>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</si>
  <si>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</si>
  <si>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</si>
  <si>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</si>
  <si>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</si>
  <si>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</si>
  <si>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</si>
  <si>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</si>
  <si>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</si>
  <si>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</si>
  <si>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</si>
  <si>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</si>
  <si>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</si>
  <si>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</si>
  <si>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</si>
  <si>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</si>
  <si>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</si>
  <si>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</si>
  <si>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</si>
  <si>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</si>
  <si>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</si>
  <si>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</si>
  <si>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</si>
  <si>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</si>
  <si>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</si>
  <si>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</si>
  <si>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</si>
  <si>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</si>
  <si>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</si>
  <si>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</si>
  <si>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</si>
  <si>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</si>
  <si>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</si>
  <si>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</si>
  <si>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</si>
  <si>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</si>
  <si>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</si>
  <si>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</si>
  <si>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</si>
  <si>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</si>
  <si>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</si>
  <si>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</si>
  <si>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</si>
  <si>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</si>
  <si>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</si>
  <si>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</si>
  <si>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</si>
  <si>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</si>
  <si>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</si>
  <si>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</si>
  <si>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</si>
  <si>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</si>
  <si>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</si>
  <si>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</si>
  <si>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</si>
  <si>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</si>
  <si>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</si>
  <si>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</si>
  <si>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</si>
  <si>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</si>
  <si>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</si>
  <si>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</si>
  <si>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</si>
  <si>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</si>
  <si>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</si>
  <si>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</si>
  <si>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</si>
  <si>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</si>
  <si>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</si>
  <si>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</si>
  <si>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</si>
  <si>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</si>
  <si>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</si>
  <si>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</si>
  <si>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</si>
  <si>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</si>
  <si>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</si>
  <si>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</si>
  <si>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</si>
  <si>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</si>
  <si>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</si>
  <si>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</si>
  <si>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</si>
  <si>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</si>
  <si>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</si>
  <si>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</si>
  <si>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</si>
  <si>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</si>
  <si>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</si>
  <si>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</si>
  <si>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</si>
  <si>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</si>
  <si>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</si>
  <si>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</si>
  <si>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</si>
  <si>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</si>
  <si>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</si>
  <si>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</si>
  <si>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</si>
  <si>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</si>
  <si>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</si>
  <si>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</si>
  <si>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</si>
  <si>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</si>
  <si>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</si>
  <si>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</si>
  <si>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</si>
  <si>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</si>
  <si>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</si>
  <si>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</si>
  <si>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</si>
  <si>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</si>
  <si>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</si>
  <si>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</si>
  <si>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</si>
  <si>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</si>
  <si>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</si>
  <si>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</si>
  <si>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</si>
  <si>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</si>
  <si>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</si>
  <si>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</si>
  <si>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</si>
  <si>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</si>
  <si>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</si>
  <si>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</si>
  <si>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</si>
  <si>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</si>
  <si>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</si>
  <si>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</si>
  <si>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</si>
  <si>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</si>
  <si>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</si>
  <si>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</si>
  <si>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</si>
  <si>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</si>
  <si>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</si>
  <si>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</si>
  <si>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</si>
  <si>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</si>
  <si>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</si>
  <si>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</si>
  <si>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</si>
  <si>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</si>
  <si>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</si>
  <si>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</si>
  <si>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</si>
  <si>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</si>
  <si>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</si>
  <si>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</si>
  <si>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</si>
  <si>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</si>
  <si>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</si>
  <si>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</si>
  <si>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</si>
  <si>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</si>
  <si>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</si>
  <si>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</si>
  <si>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</si>
  <si>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</si>
  <si>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</si>
  <si>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</si>
  <si>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</si>
  <si>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</si>
  <si>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</si>
  <si>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</si>
  <si>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</si>
  <si>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</si>
  <si>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</si>
  <si>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</si>
  <si>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</si>
  <si>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</si>
  <si>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</si>
  <si>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</si>
  <si>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</si>
  <si>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</si>
  <si>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</si>
  <si>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</si>
  <si>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</si>
  <si>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</si>
  <si>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</si>
  <si>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</si>
  <si>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</si>
  <si>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</si>
  <si>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</si>
  <si>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</si>
  <si>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</si>
  <si>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</si>
  <si>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</si>
  <si>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</si>
  <si>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</si>
  <si>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</si>
  <si>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</si>
  <si>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</si>
  <si>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</si>
  <si>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</si>
  <si>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</si>
  <si>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</si>
  <si>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</si>
  <si>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</si>
  <si>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</si>
  <si>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</si>
  <si>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</si>
  <si>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</si>
  <si>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</si>
  <si>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</si>
  <si>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</si>
  <si>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</si>
  <si>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</si>
  <si>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</si>
  <si>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</si>
  <si>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</si>
  <si>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</si>
  <si>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</si>
  <si>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</si>
  <si>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</si>
  <si>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</si>
  <si>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</si>
  <si>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</si>
  <si>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</si>
  <si>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</si>
  <si>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</si>
  <si>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</si>
  <si>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</si>
  <si>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</si>
  <si>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</si>
  <si>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</si>
  <si>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</si>
  <si>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</si>
  <si>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</si>
  <si>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</si>
  <si>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</si>
  <si>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</si>
  <si>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</si>
  <si>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</si>
  <si>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</si>
  <si>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</si>
  <si>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</si>
  <si>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</si>
  <si>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</si>
  <si>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</si>
  <si>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</si>
  <si>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</si>
  <si>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</si>
  <si>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</si>
  <si>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</si>
  <si>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</si>
  <si>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</si>
  <si>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</si>
  <si>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</si>
  <si>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</si>
  <si>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</si>
  <si>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</si>
  <si>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</si>
  <si>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</si>
  <si>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</si>
  <si>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</si>
  <si>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</si>
  <si>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</si>
  <si>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</si>
  <si>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</si>
  <si>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</si>
  <si>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</si>
  <si>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</si>
  <si>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</si>
  <si>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</si>
  <si>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</si>
  <si>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</si>
  <si>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</si>
  <si>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</si>
  <si>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</si>
  <si>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</si>
  <si>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</si>
  <si>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</si>
  <si>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</si>
  <si>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</si>
  <si>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</si>
  <si>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</si>
  <si>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</si>
  <si>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</si>
  <si>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</si>
  <si>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</si>
  <si>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</si>
  <si>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</si>
  <si>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</si>
  <si>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</si>
  <si>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</si>
  <si>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</si>
  <si>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</si>
  <si>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</si>
  <si>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</si>
  <si>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</si>
  <si>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</si>
  <si>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</si>
  <si>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</si>
  <si>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</si>
  <si>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</si>
  <si>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</si>
  <si>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</si>
  <si>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</si>
  <si>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</si>
  <si>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</si>
  <si>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</si>
  <si>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</si>
  <si>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</si>
  <si>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</si>
  <si>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</si>
  <si>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</si>
  <si>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</si>
  <si>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</si>
  <si>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</si>
  <si>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</si>
  <si>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</si>
  <si>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</si>
  <si>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</si>
  <si>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</si>
  <si>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</si>
  <si>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</si>
  <si>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</si>
  <si>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</si>
  <si>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</si>
  <si>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</si>
  <si>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</si>
  <si>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</si>
  <si>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</si>
  <si>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</si>
  <si>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</si>
  <si>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</si>
  <si>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</si>
  <si>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</si>
  <si>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</si>
  <si>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</si>
  <si>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</si>
  <si>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</si>
  <si>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</si>
  <si>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</si>
  <si>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</si>
  <si>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</si>
  <si>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</si>
  <si>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</si>
  <si>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</si>
  <si>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</si>
  <si>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</si>
  <si>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</si>
  <si>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</si>
  <si>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</si>
  <si>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</si>
  <si>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</si>
  <si>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</si>
  <si>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</si>
  <si>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</si>
  <si>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</si>
  <si>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</si>
  <si>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</si>
  <si>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</si>
  <si>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</si>
  <si>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</si>
  <si>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</si>
  <si>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</si>
  <si>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</si>
  <si>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</si>
  <si>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</si>
  <si>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</si>
  <si>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</si>
  <si>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</si>
  <si>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</si>
  <si>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</si>
  <si>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</si>
  <si>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</si>
  <si>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</si>
  <si>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</si>
  <si>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</si>
  <si>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</si>
  <si>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</si>
  <si>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</si>
  <si>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</si>
  <si>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</si>
  <si>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</si>
  <si>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</si>
  <si>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</si>
  <si>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</si>
  <si>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</si>
  <si>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</si>
  <si>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</si>
  <si>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</si>
  <si>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</si>
  <si>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</si>
  <si>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</si>
  <si>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</si>
  <si>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</si>
  <si>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</si>
  <si>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</si>
  <si>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</si>
  <si>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</si>
  <si>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</si>
  <si>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</si>
  <si>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</si>
  <si>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</si>
  <si>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</si>
  <si>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</si>
  <si>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</si>
  <si>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</si>
  <si>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</si>
  <si>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</si>
  <si>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</si>
  <si>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</si>
  <si>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</si>
  <si>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</si>
  <si>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</si>
  <si>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</si>
  <si>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</si>
  <si>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</si>
  <si>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</si>
  <si>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</si>
  <si>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</si>
  <si>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</si>
  <si>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</si>
  <si>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</si>
  <si>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</si>
  <si>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</si>
  <si>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</si>
  <si>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</si>
  <si>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</si>
  <si>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</si>
  <si>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</si>
  <si>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</si>
  <si>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</si>
  <si>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</si>
  <si>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</si>
  <si>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</si>
  <si>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</si>
  <si>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</si>
  <si>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</si>
  <si>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</si>
  <si>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</si>
  <si>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</si>
  <si>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</si>
  <si>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</si>
  <si>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</si>
  <si>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</si>
  <si>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</si>
  <si>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</si>
  <si>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</si>
  <si>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</si>
  <si>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</si>
  <si>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</si>
  <si>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</si>
  <si>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</si>
  <si>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</si>
  <si>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</si>
  <si>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</si>
  <si>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</si>
  <si>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</si>
  <si>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</si>
  <si>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</si>
  <si>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</si>
  <si>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</si>
  <si>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</si>
  <si>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</si>
  <si>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</si>
  <si>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</si>
  <si>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</si>
  <si>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</si>
  <si>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</si>
  <si>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</si>
  <si>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</si>
  <si>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</si>
  <si>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</si>
  <si>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</si>
  <si>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</si>
  <si>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</si>
  <si>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</si>
  <si>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</si>
  <si>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</si>
  <si>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</si>
  <si>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</si>
  <si>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</si>
  <si>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</si>
  <si>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</si>
  <si>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</si>
  <si>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</si>
  <si>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</si>
  <si>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</si>
  <si>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</si>
  <si>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</si>
  <si>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</si>
  <si>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</si>
  <si>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</si>
  <si>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</si>
  <si>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</si>
  <si>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</si>
  <si>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</si>
  <si>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</si>
  <si>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</si>
  <si>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</si>
  <si>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</si>
  <si>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</si>
  <si>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</si>
  <si>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</si>
  <si>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</si>
  <si>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</si>
  <si>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</si>
  <si>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</si>
  <si>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</si>
  <si>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</si>
  <si>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</si>
  <si>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</si>
  <si>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</si>
  <si>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</si>
  <si>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</si>
  <si>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</si>
  <si>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</si>
  <si>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</si>
  <si>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</si>
  <si>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</si>
  <si>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</si>
  <si>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</si>
  <si>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</si>
  <si>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</si>
  <si>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</si>
  <si>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</si>
  <si>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</si>
  <si>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</si>
  <si>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</si>
  <si>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</si>
  <si>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</si>
  <si>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</si>
  <si>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</si>
  <si>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</si>
  <si>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</si>
  <si>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</si>
  <si>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</si>
  <si>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</si>
  <si>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</si>
  <si>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</si>
  <si>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</si>
  <si>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</si>
  <si>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</si>
  <si>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</si>
  <si>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</si>
  <si>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</si>
  <si>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</si>
  <si>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</si>
  <si>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</si>
  <si>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</si>
  <si>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</si>
  <si>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</si>
  <si>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</si>
  <si>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</si>
  <si>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</si>
  <si>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</si>
  <si>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</si>
  <si>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</si>
  <si>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</si>
  <si>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</si>
  <si>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</si>
  <si>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</si>
  <si>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</si>
  <si>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</si>
  <si>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</si>
  <si>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</si>
  <si>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</si>
  <si>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</si>
  <si>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</si>
  <si>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</si>
  <si>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</si>
  <si>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</si>
  <si>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</si>
  <si>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</si>
  <si>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</si>
  <si>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</si>
  <si>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</si>
  <si>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</si>
  <si>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</si>
  <si>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</si>
  <si>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</si>
  <si>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</si>
  <si>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</si>
  <si>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</si>
  <si>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</si>
  <si>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</si>
  <si>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</si>
  <si>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</si>
  <si>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</si>
  <si>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</si>
  <si>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</si>
  <si>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</si>
  <si>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</si>
  <si>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</si>
  <si>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</si>
  <si>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</si>
  <si>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</si>
  <si>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</si>
  <si>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</si>
  <si>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</si>
  <si>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</si>
  <si>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</si>
  <si>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</si>
  <si>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</si>
  <si>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</si>
  <si>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</si>
  <si>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</si>
  <si>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</si>
  <si>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</si>
  <si>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</si>
  <si>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</si>
  <si>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</si>
  <si>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</si>
  <si>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</si>
  <si>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</si>
  <si>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</si>
  <si>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</si>
  <si>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</si>
  <si>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</si>
  <si>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</si>
  <si>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</si>
  <si>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</si>
  <si>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</si>
  <si>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</si>
  <si>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</si>
  <si>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</si>
  <si>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</si>
  <si>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</si>
  <si>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</si>
  <si>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</si>
  <si>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</si>
  <si>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</si>
  <si>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</si>
  <si>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</si>
  <si>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</si>
  <si>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</si>
  <si>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</si>
  <si>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</si>
  <si>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</si>
  <si>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</si>
  <si>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</si>
  <si>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</si>
  <si>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</si>
  <si>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</si>
  <si>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</si>
  <si>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</si>
  <si>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</si>
  <si>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</si>
  <si>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</si>
  <si>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</si>
  <si>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</si>
  <si>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</si>
  <si>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</si>
  <si>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</si>
  <si>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</si>
  <si>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</si>
  <si>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</si>
  <si>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</si>
  <si>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</si>
  <si>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</si>
  <si>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</si>
  <si>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</si>
  <si>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</si>
  <si>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</si>
  <si>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</si>
  <si>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</si>
  <si>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</si>
  <si>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</si>
  <si>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</si>
  <si>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</si>
  <si>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</si>
  <si>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</si>
  <si>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</si>
  <si>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</si>
  <si>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</si>
  <si>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</si>
  <si>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</si>
  <si>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</si>
  <si>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</si>
  <si>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</si>
  <si>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</si>
  <si>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</si>
  <si>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</si>
  <si>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</si>
  <si>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</si>
  <si>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</si>
  <si>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</si>
  <si>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</si>
  <si>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</si>
  <si>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</si>
  <si>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</si>
  <si>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</si>
  <si>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</si>
  <si>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</si>
  <si>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</si>
  <si>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</si>
  <si>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</si>
  <si>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</si>
  <si>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</si>
  <si>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</si>
  <si>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</si>
  <si>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</si>
  <si>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</si>
  <si>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</si>
  <si>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</si>
  <si>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</si>
  <si>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</si>
  <si>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</si>
  <si>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</si>
  <si>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</si>
  <si>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</si>
  <si>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</si>
  <si>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</si>
  <si>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</si>
  <si>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</si>
  <si>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</si>
  <si>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</si>
  <si>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</si>
  <si>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</si>
  <si>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</si>
  <si>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</si>
  <si>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</si>
  <si>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</si>
  <si>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</si>
  <si>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</si>
  <si>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</si>
  <si>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</si>
  <si>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</si>
  <si>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</si>
  <si>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</si>
  <si>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</si>
  <si>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</si>
  <si>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</si>
  <si>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</si>
  <si>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</si>
  <si>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</si>
  <si>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</si>
  <si>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</si>
  <si>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</si>
  <si>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</si>
  <si>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</si>
  <si>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</si>
  <si>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</si>
  <si>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</si>
  <si>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</si>
  <si>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</si>
  <si>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</si>
  <si>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</si>
  <si>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</si>
  <si>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</si>
  <si>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</si>
  <si>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</si>
  <si>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</si>
  <si>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</si>
  <si>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</si>
  <si>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</si>
  <si>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</si>
  <si>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</si>
  <si>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</si>
  <si>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</si>
  <si>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</si>
  <si>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</si>
  <si>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</si>
  <si>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</si>
  <si>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</si>
  <si>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</si>
  <si>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</si>
  <si>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</si>
  <si>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</si>
  <si>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</si>
  <si>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</si>
  <si>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</si>
  <si>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</si>
  <si>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</si>
  <si>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</si>
  <si>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</si>
  <si>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</si>
  <si>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</si>
  <si>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</si>
  <si>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</si>
  <si>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</si>
  <si>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</si>
  <si>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</si>
  <si>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</si>
  <si>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</si>
  <si>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</si>
  <si>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</si>
  <si>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</si>
  <si>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</si>
  <si>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</si>
  <si>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</si>
  <si>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</si>
  <si>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</si>
  <si>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</si>
  <si>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</si>
  <si>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</si>
  <si>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</si>
  <si>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</si>
  <si>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</si>
  <si>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</si>
  <si>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</si>
  <si>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</si>
  <si>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</si>
  <si>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</si>
  <si>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</si>
  <si>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</si>
  <si>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</si>
  <si>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</si>
  <si>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</si>
  <si>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</si>
  <si>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</si>
  <si>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</si>
  <si>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</si>
  <si>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</si>
  <si>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</si>
  <si>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</si>
  <si>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</si>
  <si>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</si>
  <si>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</si>
  <si>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</si>
  <si>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</si>
  <si>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</si>
  <si>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</si>
  <si>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</si>
  <si>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</si>
  <si>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</si>
  <si>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</si>
  <si>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</si>
  <si>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</si>
  <si>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</si>
  <si>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</si>
  <si>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</si>
  <si>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</si>
  <si>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</si>
  <si>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</si>
  <si>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</si>
  <si>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</si>
  <si>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</si>
  <si>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</si>
  <si>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</si>
  <si>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</si>
  <si>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</si>
  <si>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</si>
  <si>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</si>
  <si>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</si>
  <si>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</si>
  <si>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</si>
  <si>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</si>
  <si>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</si>
  <si>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</si>
  <si>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</si>
  <si>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</si>
  <si>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</si>
  <si>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</si>
  <si>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</si>
  <si>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</si>
  <si>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</si>
  <si>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</si>
  <si>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</si>
  <si>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</si>
  <si>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</si>
  <si>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</si>
  <si>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</si>
  <si>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</si>
  <si>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</si>
  <si>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</si>
  <si>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</si>
  <si>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</si>
  <si>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</si>
  <si>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</si>
  <si>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</si>
  <si>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</si>
  <si>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</si>
  <si>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</si>
  <si>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</si>
  <si>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</si>
  <si>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</si>
  <si>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</si>
  <si>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</si>
  <si>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</si>
  <si>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</si>
  <si>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</si>
  <si>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</si>
  <si>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</si>
  <si>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</si>
  <si>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</si>
  <si>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</si>
  <si>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</si>
  <si>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</si>
  <si>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</si>
  <si>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</si>
  <si>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</si>
  <si>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</si>
  <si>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</si>
  <si>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</si>
  <si>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</si>
  <si>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</si>
  <si>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</si>
  <si>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</si>
  <si>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</si>
  <si>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</si>
  <si>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</si>
  <si>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</si>
  <si>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</si>
  <si>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</si>
  <si>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</si>
  <si>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</si>
  <si>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</si>
  <si>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</si>
  <si>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</si>
  <si>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</si>
  <si>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</si>
  <si>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</si>
  <si>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</si>
  <si>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</si>
  <si>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</si>
  <si>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</si>
  <si>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</si>
  <si>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</si>
  <si>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</si>
  <si>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</si>
  <si>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</si>
  <si>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</si>
  <si>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</si>
  <si>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</si>
  <si>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</si>
  <si>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</si>
  <si>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</si>
  <si>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</si>
  <si>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</si>
  <si>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</si>
  <si>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</si>
  <si>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</si>
  <si>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</si>
  <si>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</si>
  <si>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</si>
  <si>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</si>
  <si>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</si>
  <si>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</si>
  <si>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</si>
  <si>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</si>
  <si>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</si>
  <si>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</si>
  <si>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</si>
  <si>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</si>
  <si>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</si>
  <si>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</si>
  <si>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</si>
  <si>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</si>
  <si>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</si>
  <si>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</si>
  <si>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</si>
  <si>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</si>
  <si>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</si>
  <si>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</si>
  <si>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</si>
  <si>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</si>
  <si>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</si>
  <si>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</si>
  <si>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</si>
  <si>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</si>
  <si>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</si>
  <si>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</si>
  <si>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</si>
  <si>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</si>
  <si>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</si>
  <si>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</si>
  <si>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</si>
  <si>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</si>
  <si>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</si>
  <si>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</si>
  <si>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</si>
  <si>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</si>
  <si>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</si>
  <si>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</si>
  <si>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</si>
  <si>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</si>
  <si>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</si>
  <si>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</si>
  <si>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</si>
  <si>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</si>
  <si>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</si>
  <si>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</si>
  <si>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</si>
  <si>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</si>
  <si>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</si>
  <si>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</si>
  <si>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</si>
  <si>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</si>
  <si>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</si>
  <si>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</si>
  <si>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</si>
  <si>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</si>
  <si>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</si>
  <si>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</si>
  <si>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</si>
  <si>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</si>
  <si>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</si>
  <si>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</si>
  <si>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</si>
  <si>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</si>
  <si>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</si>
  <si>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</si>
  <si>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</si>
  <si>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</si>
  <si>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</si>
  <si>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</si>
  <si>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</si>
  <si>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</si>
  <si>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</si>
  <si>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</si>
  <si>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</si>
  <si>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</si>
  <si>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</si>
  <si>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</si>
  <si>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</si>
  <si>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</si>
  <si>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</si>
  <si>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</si>
  <si>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</si>
  <si>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</si>
  <si>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</si>
  <si>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</si>
  <si>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</si>
  <si>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</si>
  <si>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</si>
  <si>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</si>
  <si>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</si>
  <si>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</si>
  <si>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</si>
  <si>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</si>
  <si>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</si>
  <si>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</si>
  <si>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</si>
  <si>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</si>
  <si>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</si>
  <si>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</si>
  <si>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</si>
  <si>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</si>
  <si>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</si>
  <si>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</si>
  <si>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</si>
  <si>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</si>
  <si>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</si>
  <si>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</si>
  <si>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</si>
  <si>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</si>
  <si>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</si>
  <si>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</si>
  <si>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</si>
  <si>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</si>
  <si>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</si>
  <si>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</si>
  <si>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</si>
  <si>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</si>
  <si>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</si>
  <si>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</si>
  <si>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</si>
  <si>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</si>
  <si>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</si>
  <si>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</si>
  <si>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</si>
  <si>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</si>
  <si>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</si>
  <si>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</si>
  <si>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</si>
  <si>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</si>
  <si>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</si>
  <si>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</si>
  <si>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</si>
  <si>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</si>
  <si>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</si>
  <si>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</si>
  <si>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</si>
  <si>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</si>
  <si>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</si>
  <si>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</si>
  <si>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</si>
  <si>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</si>
  <si>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</si>
  <si>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</si>
  <si>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</si>
  <si>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</si>
  <si>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</si>
  <si>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</si>
  <si>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</si>
  <si>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</si>
  <si>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</si>
  <si>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</si>
  <si>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</si>
  <si>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</si>
  <si>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</si>
  <si>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</si>
  <si>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</si>
  <si>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</si>
  <si>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</si>
  <si>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</si>
  <si>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</si>
  <si>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</si>
  <si>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</si>
  <si>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</si>
  <si>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</si>
  <si>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</si>
  <si>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</si>
  <si>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</si>
  <si>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</si>
  <si>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</si>
  <si>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</si>
  <si>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</si>
  <si>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</si>
  <si>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</si>
  <si>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</si>
  <si>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</si>
  <si>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</si>
  <si>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</si>
  <si>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</si>
  <si>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</si>
  <si>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</si>
  <si>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</si>
  <si>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</si>
  <si>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</si>
  <si>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</si>
  <si>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</si>
  <si>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</si>
  <si>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</si>
  <si>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</si>
  <si>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</si>
  <si>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</si>
  <si>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</si>
  <si>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</si>
  <si>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</si>
  <si>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</si>
  <si>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</si>
  <si>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</si>
  <si>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</si>
  <si>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</si>
  <si>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</si>
  <si>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</si>
  <si>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</si>
  <si>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</si>
  <si>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</si>
  <si>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</si>
  <si>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</si>
  <si>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</si>
  <si>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</si>
  <si>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</si>
  <si>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</si>
  <si>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</si>
  <si>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</si>
  <si>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</si>
  <si>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</si>
  <si>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</si>
  <si>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</si>
  <si>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</si>
  <si>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</si>
  <si>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</si>
  <si>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</si>
  <si>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</si>
  <si>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</si>
  <si>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</si>
  <si>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</si>
  <si>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</si>
  <si>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</si>
  <si>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</si>
  <si>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</si>
  <si>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</si>
  <si>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</si>
  <si>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</si>
  <si>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</si>
  <si>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</si>
  <si>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</si>
  <si>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</si>
  <si>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</si>
  <si>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</si>
  <si>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</si>
  <si>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</si>
  <si>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</si>
  <si>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</si>
  <si>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</si>
  <si>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</si>
  <si>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</si>
  <si>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</si>
  <si>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</si>
  <si>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</si>
  <si>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</si>
  <si>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</si>
  <si>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</si>
  <si>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</si>
  <si>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</si>
  <si>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</si>
  <si>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</si>
  <si>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</si>
  <si>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</si>
  <si>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</si>
  <si>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</si>
  <si>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</si>
  <si>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</si>
  <si>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</si>
  <si>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</si>
  <si>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</si>
  <si>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</si>
  <si>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</si>
  <si>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</si>
  <si>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</si>
  <si>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</si>
  <si>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</si>
  <si>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</si>
  <si>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</si>
  <si>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</si>
  <si>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</si>
  <si>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</si>
  <si>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</si>
  <si>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</si>
  <si>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</si>
  <si>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</si>
  <si>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</si>
  <si>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</si>
  <si>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</si>
  <si>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</si>
  <si>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</si>
  <si>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</si>
  <si>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</si>
  <si>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</si>
  <si>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</si>
  <si>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</si>
  <si>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</si>
  <si>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</si>
  <si>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</si>
  <si>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</si>
  <si>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</si>
  <si>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</si>
  <si>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</si>
  <si>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</si>
  <si>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</si>
  <si>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</si>
  <si>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</si>
  <si>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</si>
  <si>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</si>
  <si>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</si>
  <si>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</si>
  <si>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</si>
  <si>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</si>
  <si>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</si>
  <si>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</si>
  <si>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</si>
  <si>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</si>
  <si>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</si>
  <si>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</si>
  <si>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</si>
  <si>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</si>
  <si>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</si>
  <si>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</si>
  <si>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</si>
  <si>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</si>
  <si>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</si>
  <si>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</si>
  <si>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</si>
  <si>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</si>
  <si>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</si>
  <si>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</si>
  <si>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</si>
  <si>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</si>
  <si>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</si>
  <si>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</si>
  <si>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</si>
  <si>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</si>
  <si>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</si>
  <si>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</si>
  <si>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</si>
  <si>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</si>
  <si>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</si>
  <si>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</si>
  <si>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</si>
  <si>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</si>
  <si>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</si>
  <si>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</si>
  <si>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</si>
  <si>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</si>
  <si>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</si>
  <si>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</si>
  <si>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</si>
  <si>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</si>
  <si>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</si>
  <si>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</si>
  <si>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</si>
  <si>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</si>
  <si>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</si>
  <si>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</si>
  <si>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</si>
  <si>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</si>
  <si>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</si>
  <si>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</si>
  <si>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</si>
  <si>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</si>
  <si>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</si>
  <si>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</si>
  <si>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</si>
  <si>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</si>
  <si>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</si>
  <si>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</si>
  <si>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</si>
  <si>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</si>
  <si>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</si>
  <si>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</si>
  <si>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</si>
  <si>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</si>
  <si>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</si>
  <si>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</si>
  <si>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</si>
  <si>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</si>
  <si>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</si>
  <si>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</si>
  <si>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</si>
  <si>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</si>
  <si>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</si>
  <si>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</si>
  <si>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</si>
  <si>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</si>
  <si>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</si>
  <si>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</si>
  <si>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</si>
  <si>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</si>
  <si>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</si>
  <si>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</si>
  <si>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</si>
  <si>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</si>
  <si>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</si>
  <si>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</si>
  <si>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</si>
  <si>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</si>
  <si>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</si>
  <si>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</si>
  <si>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</si>
  <si>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</si>
  <si>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</si>
  <si>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</si>
  <si>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</si>
  <si>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</si>
  <si>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</si>
  <si>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</si>
  <si>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</si>
  <si>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</si>
  <si>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</si>
  <si>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</si>
  <si>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</si>
  <si>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</si>
  <si>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</si>
  <si>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</si>
  <si>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</si>
  <si>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</si>
  <si>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</si>
  <si>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</si>
  <si>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</si>
  <si>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</si>
  <si>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</si>
  <si>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</si>
  <si>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</si>
  <si>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</si>
  <si>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</si>
  <si>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</si>
  <si>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</si>
  <si>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</si>
  <si>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</si>
  <si>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</si>
  <si>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</si>
  <si>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</si>
  <si>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</si>
  <si>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</si>
  <si>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</si>
  <si>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</si>
  <si>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</si>
  <si>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</si>
  <si>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</si>
  <si>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</si>
  <si>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</si>
  <si>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</si>
  <si>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</si>
  <si>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</si>
  <si>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</si>
  <si>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</si>
  <si>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</si>
  <si>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</si>
  <si>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</si>
  <si>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</si>
  <si>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</si>
  <si>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</si>
  <si>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</si>
  <si>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</si>
  <si>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</si>
  <si>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</si>
  <si>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</si>
  <si>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</si>
  <si>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</si>
  <si>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</si>
  <si>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</si>
  <si>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</si>
  <si>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</si>
  <si>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</si>
  <si>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</si>
  <si>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</si>
  <si>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</si>
  <si>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</si>
  <si>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</si>
  <si>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</si>
  <si>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</si>
  <si>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</si>
  <si>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</si>
  <si>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</si>
  <si>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</si>
  <si>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</si>
  <si>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</si>
  <si>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</si>
  <si>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</si>
  <si>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</si>
  <si>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</si>
  <si>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</si>
  <si>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</si>
  <si>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</si>
  <si>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</si>
  <si>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</si>
  <si>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</si>
  <si>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</si>
  <si>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</si>
  <si>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</si>
  <si>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</si>
  <si>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</si>
  <si>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</si>
  <si>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</si>
  <si>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</si>
  <si>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</si>
  <si>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</si>
  <si>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</si>
  <si>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</si>
  <si>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</si>
  <si>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</si>
  <si>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</si>
  <si>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</si>
  <si>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</si>
  <si>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</si>
  <si>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</si>
  <si>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</si>
  <si>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</si>
  <si>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</si>
  <si>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</si>
  <si>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</si>
  <si>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</si>
  <si>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</si>
  <si>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</si>
  <si>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</si>
  <si>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</si>
  <si>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</si>
  <si>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</si>
  <si>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</si>
  <si>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</si>
  <si>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</si>
  <si>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</si>
  <si>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</si>
  <si>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</si>
  <si>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</si>
  <si>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</si>
  <si>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</si>
  <si>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</si>
  <si>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</si>
  <si>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</si>
  <si>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</si>
  <si>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</si>
  <si>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</si>
  <si>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</si>
  <si>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</si>
  <si>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</si>
  <si>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</si>
  <si>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</si>
  <si>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</si>
  <si>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</si>
  <si>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</si>
  <si>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</si>
  <si>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</si>
  <si>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</si>
  <si>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</si>
  <si>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</si>
  <si>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</si>
  <si>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</si>
  <si>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</si>
  <si>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</si>
  <si>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</si>
  <si>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</si>
  <si>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</si>
  <si>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</si>
  <si>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</si>
  <si>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</si>
  <si>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</si>
  <si>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</si>
  <si>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</si>
  <si>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</si>
  <si>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</si>
  <si>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</si>
  <si>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</si>
  <si>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</si>
  <si>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</si>
  <si>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</si>
  <si>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</si>
  <si>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</si>
  <si>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</si>
  <si>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</si>
  <si>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</si>
  <si>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</si>
  <si>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</si>
  <si>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</si>
  <si>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</si>
  <si>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</si>
  <si>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</si>
  <si>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</si>
  <si>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</si>
  <si>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</si>
  <si>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</si>
  <si>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</si>
  <si>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</si>
  <si>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</si>
  <si>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</si>
  <si>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</si>
  <si>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</si>
  <si>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</si>
  <si>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</si>
  <si>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</si>
  <si>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</si>
  <si>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</si>
  <si>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</si>
  <si>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</si>
  <si>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</si>
  <si>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</si>
  <si>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</si>
  <si>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</si>
  <si>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</si>
  <si>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</si>
  <si>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</si>
  <si>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</si>
  <si>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</si>
  <si>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</si>
  <si>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</si>
  <si>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</si>
  <si>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</si>
  <si>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</si>
  <si>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</si>
  <si>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</si>
  <si>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</si>
  <si>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</si>
  <si>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</si>
  <si>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</si>
  <si>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</si>
  <si>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</si>
  <si>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</si>
  <si>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</si>
  <si>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</si>
  <si>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</si>
  <si>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</si>
  <si>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</si>
  <si>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</si>
  <si>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</si>
  <si>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</si>
  <si>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</si>
  <si>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</si>
  <si>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</si>
  <si>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</si>
  <si>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</si>
  <si>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</si>
  <si>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</si>
  <si>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</si>
  <si>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</si>
  <si>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</si>
  <si>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</si>
  <si>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</si>
  <si>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</si>
  <si>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</si>
  <si>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</si>
  <si>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</si>
  <si>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</si>
  <si>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</si>
  <si>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</si>
  <si>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</si>
  <si>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</si>
  <si>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</si>
  <si>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</si>
  <si>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</si>
  <si>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</si>
  <si>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</si>
  <si>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</si>
  <si>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</si>
  <si>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</si>
  <si>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</si>
  <si>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</si>
  <si>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</si>
  <si>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</si>
  <si>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</si>
  <si>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</si>
  <si>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</si>
  <si>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</si>
  <si>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</si>
  <si>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</si>
  <si>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</si>
  <si>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</si>
  <si>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</si>
  <si>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</si>
  <si>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</si>
  <si>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</si>
  <si>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</si>
  <si>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</si>
  <si>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</si>
  <si>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</si>
  <si>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</si>
  <si>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</si>
  <si>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</si>
  <si>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</si>
  <si>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</si>
  <si>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</si>
  <si>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</si>
  <si>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</si>
  <si>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</si>
  <si>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</si>
  <si>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</si>
  <si>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</si>
  <si>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</si>
  <si>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</si>
  <si>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</si>
  <si>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</si>
  <si>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</si>
  <si>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</si>
  <si>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</si>
  <si>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</si>
  <si>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</si>
  <si>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</si>
  <si>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</si>
  <si>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</si>
  <si>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</si>
  <si>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</si>
  <si>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</si>
  <si>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</si>
  <si>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</si>
  <si>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</si>
  <si>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</si>
  <si>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</si>
  <si>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</si>
  <si>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</si>
  <si>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</si>
  <si>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</si>
  <si>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</si>
  <si>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</si>
  <si>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</si>
  <si>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</si>
  <si>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</si>
  <si>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</si>
  <si>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</si>
  <si>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</si>
  <si>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</si>
  <si>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</si>
  <si>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</si>
  <si>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</si>
  <si>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</si>
  <si>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</si>
  <si>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</si>
  <si>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</si>
  <si>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</si>
  <si>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</si>
  <si>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</si>
  <si>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</si>
  <si>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</si>
  <si>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</si>
  <si>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</si>
  <si>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</si>
  <si>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</si>
  <si>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</si>
  <si>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</si>
  <si>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</si>
  <si>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</si>
  <si>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</si>
  <si>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</si>
  <si>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</si>
  <si>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</si>
  <si>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</si>
  <si>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</si>
  <si>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</si>
  <si>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</si>
  <si>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</si>
  <si>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</si>
  <si>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</si>
  <si>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</si>
  <si>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</si>
  <si>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</si>
  <si>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</si>
  <si>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</si>
  <si>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</si>
  <si>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</si>
  <si>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</si>
  <si>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</si>
  <si>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</si>
  <si>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</si>
  <si>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</si>
  <si>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</si>
  <si>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</si>
  <si>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</si>
  <si>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</si>
  <si>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</si>
  <si>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</si>
  <si>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</si>
  <si>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</si>
  <si>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</si>
  <si>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</si>
  <si>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</si>
  <si>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</si>
  <si>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</si>
  <si>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</si>
  <si>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</si>
  <si>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</si>
  <si>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</si>
  <si>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</si>
  <si>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</si>
  <si>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</si>
  <si>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</si>
  <si>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</si>
  <si>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</si>
  <si>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</si>
  <si>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</si>
  <si>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</si>
  <si>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</si>
  <si>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</si>
  <si>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</si>
  <si>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</si>
  <si>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</si>
  <si>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</si>
  <si>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</si>
  <si>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</si>
  <si>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</si>
  <si>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</si>
  <si>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</si>
  <si>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</si>
  <si>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</si>
  <si>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</si>
  <si>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</si>
  <si>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</si>
  <si>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</si>
  <si>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</si>
  <si>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</si>
  <si>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</si>
  <si>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</si>
  <si>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</si>
  <si>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</si>
  <si>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</si>
  <si>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</si>
  <si>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</si>
  <si>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</si>
  <si>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</si>
  <si>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</si>
  <si>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</si>
  <si>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</si>
  <si>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</si>
  <si>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</si>
  <si>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</si>
  <si>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</si>
  <si>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</si>
  <si>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</si>
  <si>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</si>
  <si>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</si>
  <si>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</si>
  <si>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</si>
  <si>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</si>
  <si>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</si>
  <si>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</si>
  <si>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</si>
  <si>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</si>
  <si>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</si>
  <si>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</si>
  <si>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</si>
  <si>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</si>
  <si>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</si>
  <si>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</si>
  <si>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</si>
  <si>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</si>
  <si>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</si>
  <si>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</si>
  <si>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</si>
  <si>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</si>
  <si>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</si>
  <si>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</si>
  <si>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</si>
  <si>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</si>
  <si>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</si>
  <si>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</si>
  <si>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</si>
  <si>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</si>
  <si>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</si>
  <si>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</si>
  <si>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</si>
  <si>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</si>
  <si>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</si>
  <si>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</si>
  <si>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</si>
  <si>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</si>
  <si>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</si>
  <si>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</si>
  <si>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</si>
  <si>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</si>
  <si>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</si>
  <si>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</si>
  <si>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</si>
  <si>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</si>
  <si>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</si>
  <si>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</si>
  <si>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</si>
  <si>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</si>
  <si>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</si>
  <si>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</si>
  <si>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</si>
  <si>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</si>
  <si>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</si>
  <si>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</si>
  <si>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</si>
  <si>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</si>
  <si>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</si>
  <si>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</si>
  <si>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</si>
  <si>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</si>
  <si>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</si>
  <si>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</si>
  <si>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</si>
  <si>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</si>
  <si>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</si>
  <si>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</si>
  <si>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</si>
  <si>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</si>
  <si>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</si>
  <si>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</si>
  <si>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</si>
  <si>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</si>
  <si>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</si>
  <si>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</si>
  <si>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</si>
  <si>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</si>
  <si>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</si>
  <si>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</si>
  <si>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</si>
  <si>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</si>
  <si>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</si>
  <si>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</si>
  <si>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</si>
  <si>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</si>
  <si>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</si>
  <si>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</si>
  <si>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</si>
  <si>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</si>
  <si>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</si>
  <si>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</si>
  <si>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</si>
  <si>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</si>
  <si>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</si>
  <si>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</si>
  <si>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</si>
  <si>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</si>
  <si>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</si>
  <si>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</si>
  <si>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</si>
  <si>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</si>
  <si>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</si>
  <si>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</si>
  <si>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</si>
  <si>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</si>
  <si>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</si>
  <si>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</si>
  <si>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</si>
  <si>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</si>
  <si>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</si>
  <si>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</si>
  <si>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</si>
  <si>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</si>
  <si>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</si>
  <si>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</si>
  <si>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</si>
  <si>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</si>
  <si>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</si>
  <si>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</si>
  <si>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</si>
  <si>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</si>
  <si>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</si>
  <si>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</si>
  <si>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</si>
  <si>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</si>
  <si>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</si>
  <si>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</si>
  <si>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</si>
  <si>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</si>
  <si>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</si>
  <si>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</si>
  <si>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</si>
  <si>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</si>
  <si>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</si>
  <si>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</si>
  <si>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</si>
  <si>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</si>
  <si>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</si>
  <si>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</si>
  <si>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</si>
  <si>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</si>
  <si>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</si>
  <si>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</si>
  <si>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</si>
  <si>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</si>
  <si>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</si>
  <si>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</si>
  <si>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</si>
  <si>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</si>
  <si>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</si>
  <si>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</si>
  <si>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</si>
  <si>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</si>
  <si>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</si>
  <si>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</si>
  <si>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</si>
  <si>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</si>
  <si>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</si>
  <si>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</si>
  <si>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</si>
  <si>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</si>
  <si>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</si>
  <si>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</si>
  <si>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</si>
  <si>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</si>
  <si>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</si>
  <si>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</si>
  <si>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</si>
  <si>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</si>
  <si>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</si>
  <si>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</si>
  <si>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</si>
  <si>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</si>
  <si>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</si>
  <si>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</si>
  <si>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</si>
  <si>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</si>
  <si>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</si>
  <si>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</si>
  <si>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</si>
  <si>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</si>
  <si>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</si>
  <si>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</si>
  <si>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</si>
  <si>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</si>
  <si>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</si>
  <si>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</si>
  <si>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</si>
  <si>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</si>
  <si>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</si>
  <si>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</si>
  <si>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</si>
  <si>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</si>
  <si>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</si>
  <si>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</si>
  <si>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</si>
  <si>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</si>
  <si>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</si>
  <si>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</si>
  <si>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</si>
  <si>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</si>
  <si>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</si>
  <si>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</si>
  <si>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</si>
  <si>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</si>
  <si>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</si>
  <si>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</si>
  <si>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</si>
  <si>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</si>
  <si>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</si>
  <si>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</si>
  <si>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</si>
  <si>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</si>
  <si>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</si>
  <si>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</si>
  <si>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</si>
  <si>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</si>
  <si>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</si>
  <si>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</si>
  <si>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</si>
  <si>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</si>
  <si>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</si>
  <si>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</si>
  <si>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</si>
  <si>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</si>
  <si>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</si>
  <si>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</si>
  <si>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</si>
  <si>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</si>
  <si>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</si>
  <si>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</si>
  <si>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</si>
  <si>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</si>
  <si>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</si>
  <si>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</si>
  <si>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</si>
  <si>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</si>
  <si>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</si>
  <si>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</si>
  <si>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</si>
  <si>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</si>
  <si>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</si>
  <si>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</si>
  <si>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</si>
  <si>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</si>
  <si>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</si>
  <si>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</si>
  <si>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</si>
  <si>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</si>
  <si>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</si>
  <si>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</si>
  <si>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</si>
  <si>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</si>
  <si>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</si>
  <si>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</si>
  <si>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</si>
  <si>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</si>
  <si>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</si>
  <si>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</si>
  <si>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</si>
  <si>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</si>
  <si>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</si>
  <si>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</si>
  <si>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</si>
  <si>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</si>
  <si>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</si>
  <si>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</si>
  <si>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</si>
  <si>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</si>
  <si>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</si>
  <si>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</si>
  <si>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</si>
  <si>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</si>
  <si>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</si>
  <si>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</si>
  <si>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</si>
  <si>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</si>
  <si>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</si>
  <si>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</si>
  <si>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</si>
  <si>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</si>
  <si>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</si>
  <si>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</si>
  <si>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</si>
  <si>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</si>
  <si>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</si>
  <si>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</si>
  <si>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</si>
  <si>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</si>
  <si>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</si>
  <si>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</si>
  <si>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</si>
  <si>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</si>
  <si>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</si>
  <si>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</si>
  <si>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</si>
  <si>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</si>
  <si>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</si>
  <si>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</si>
  <si>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</si>
  <si>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</si>
  <si>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</si>
  <si>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</si>
  <si>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</si>
  <si>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</si>
  <si>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</si>
  <si>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</si>
  <si>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</si>
  <si>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</si>
  <si>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</si>
  <si>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</si>
  <si>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</si>
  <si>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</si>
  <si>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</si>
  <si>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</si>
  <si>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</si>
  <si>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</si>
  <si>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</si>
  <si>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</si>
  <si>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</si>
  <si>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</si>
  <si>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</si>
  <si>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</si>
  <si>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</si>
  <si>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</si>
  <si>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</si>
  <si>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</si>
  <si>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</si>
  <si>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</si>
  <si>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</si>
  <si>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</si>
  <si>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</si>
  <si>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</si>
  <si>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</si>
  <si>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</si>
  <si>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</si>
  <si>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</si>
  <si>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</si>
  <si>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</si>
  <si>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</si>
  <si>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</si>
  <si>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</si>
  <si>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</si>
  <si>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</si>
  <si>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</si>
  <si>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</si>
  <si>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</si>
  <si>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</si>
  <si>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</si>
  <si>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</si>
  <si>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</si>
  <si>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</si>
  <si>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</si>
  <si>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</si>
  <si>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</si>
  <si>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</si>
  <si>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</si>
  <si>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</si>
  <si>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</si>
  <si>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</si>
  <si>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</si>
  <si>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</si>
  <si>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</si>
  <si>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</si>
  <si>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</si>
  <si>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</si>
  <si>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</si>
  <si>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</si>
  <si>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</si>
  <si>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</si>
  <si>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</si>
  <si>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</si>
  <si>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</si>
  <si>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</si>
  <si>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</si>
  <si>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</si>
  <si>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</si>
  <si>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</si>
  <si>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</si>
  <si>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</si>
  <si>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</si>
  <si>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</si>
  <si>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</si>
  <si>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</si>
  <si>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</si>
  <si>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</si>
  <si>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</si>
  <si>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</si>
  <si>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</si>
  <si>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</si>
  <si>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</si>
  <si>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</si>
  <si>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</si>
  <si>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</si>
  <si>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</si>
  <si>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</si>
  <si>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</si>
  <si>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</si>
  <si>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</si>
  <si>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</si>
  <si>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</si>
  <si>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</si>
  <si>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</si>
  <si>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</si>
  <si>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</si>
  <si>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</si>
  <si>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</si>
  <si>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</si>
  <si>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</si>
  <si>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</si>
  <si>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</si>
  <si>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</si>
  <si>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</si>
  <si>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</si>
  <si>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</si>
  <si>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</si>
  <si>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</si>
  <si>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</si>
  <si>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</si>
  <si>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</si>
  <si>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</si>
  <si>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</si>
  <si>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</si>
  <si>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</si>
  <si>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</si>
  <si>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</si>
  <si>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</si>
  <si>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</si>
  <si>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</si>
  <si>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</si>
  <si>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</si>
  <si>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</si>
  <si>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</si>
  <si>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</si>
  <si>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</si>
  <si>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</si>
  <si>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</si>
  <si>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</si>
  <si>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</si>
  <si>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</si>
  <si>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</si>
  <si>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</si>
  <si>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</si>
  <si>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</si>
  <si>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</si>
  <si>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</si>
  <si>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</si>
  <si>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</si>
  <si>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</si>
  <si>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</si>
  <si>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</si>
  <si>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</si>
  <si>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</si>
  <si>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</si>
  <si>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</si>
  <si>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</si>
  <si>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</si>
  <si>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</si>
  <si>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</si>
  <si>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</si>
  <si>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</si>
  <si>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</si>
  <si>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</si>
  <si>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</si>
  <si>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</si>
  <si>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</si>
  <si>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</si>
  <si>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</si>
  <si>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</si>
  <si>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</si>
  <si>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</si>
  <si>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</si>
  <si>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</si>
  <si>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</si>
  <si>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</si>
  <si>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</si>
  <si>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</si>
  <si>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</si>
  <si>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</si>
  <si>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</si>
  <si>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</si>
  <si>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</si>
  <si>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</si>
  <si>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</si>
  <si>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</si>
  <si>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</si>
  <si>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</si>
  <si>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</si>
  <si>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</si>
  <si>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</si>
  <si>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</si>
  <si>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</si>
  <si>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</si>
  <si>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</si>
  <si>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</si>
  <si>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</si>
  <si>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</si>
  <si>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</si>
  <si>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</si>
  <si>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</si>
  <si>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</si>
  <si>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</si>
  <si>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</si>
  <si>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</si>
  <si>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</si>
  <si>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</si>
  <si>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</si>
  <si>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</si>
  <si>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</si>
  <si>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</si>
  <si>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</si>
  <si>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</si>
  <si>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</si>
  <si>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</si>
  <si>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</si>
  <si>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</si>
  <si>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</si>
  <si>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</si>
  <si>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</si>
  <si>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</si>
  <si>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</si>
  <si>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</si>
  <si>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</si>
  <si>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</si>
  <si>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</si>
  <si>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</si>
  <si>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</si>
  <si>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</si>
  <si>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</si>
  <si>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</si>
  <si>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</si>
  <si>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</si>
  <si>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</si>
  <si>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</si>
  <si>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</si>
  <si>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</si>
  <si>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</si>
  <si>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</si>
  <si>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</si>
  <si>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</si>
  <si>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</si>
  <si>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</si>
  <si>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</si>
  <si>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</si>
  <si>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</si>
  <si>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</si>
  <si>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</si>
  <si>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</si>
  <si>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</si>
  <si>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</si>
  <si>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</si>
  <si>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</si>
  <si>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</si>
  <si>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</si>
  <si>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</si>
  <si>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</si>
  <si>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</si>
  <si>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</si>
  <si>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</si>
  <si>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</si>
  <si>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</si>
  <si>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</si>
  <si>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</si>
  <si>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</si>
  <si>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</si>
  <si>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</si>
  <si>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</si>
  <si>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</si>
  <si>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</si>
  <si>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</si>
  <si>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</si>
  <si>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</si>
  <si>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</si>
  <si>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</si>
  <si>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</si>
  <si>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</si>
  <si>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</si>
  <si>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</si>
  <si>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</si>
  <si>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</si>
  <si>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</si>
  <si>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</si>
  <si>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</si>
  <si>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</si>
  <si>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</si>
  <si>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</si>
  <si>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</si>
  <si>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</si>
  <si>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</si>
  <si>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</si>
  <si>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</si>
  <si>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</si>
  <si>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</si>
  <si>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</si>
  <si>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</si>
  <si>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</si>
  <si>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</si>
  <si>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</si>
  <si>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</si>
  <si>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</si>
  <si>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</si>
  <si>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</si>
  <si>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</si>
  <si>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</si>
  <si>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</si>
  <si>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</si>
  <si>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</si>
  <si>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</si>
  <si>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</si>
  <si>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</si>
  <si>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</si>
  <si>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</si>
  <si>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</si>
  <si>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</si>
  <si>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</si>
  <si>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</si>
  <si>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</si>
  <si>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</si>
  <si>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</si>
  <si>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</si>
  <si>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</si>
  <si>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</si>
  <si>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</si>
  <si>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</si>
  <si>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</si>
  <si>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</si>
  <si>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</si>
  <si>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</si>
  <si>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</si>
  <si>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</si>
  <si>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</si>
  <si>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</si>
  <si>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</si>
  <si>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</si>
  <si>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</si>
  <si>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</si>
  <si>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</si>
  <si>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</si>
  <si>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</si>
  <si>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</si>
  <si>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</si>
  <si>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</si>
  <si>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</si>
  <si>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</si>
  <si>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</si>
  <si>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</si>
  <si>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</si>
  <si>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</si>
  <si>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</si>
  <si>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</si>
  <si>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</si>
  <si>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</si>
  <si>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</si>
  <si>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</si>
  <si>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</si>
  <si>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</si>
  <si>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</si>
  <si>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</si>
  <si>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</si>
  <si>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</si>
  <si>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</si>
  <si>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</si>
  <si>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</si>
  <si>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</si>
  <si>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</si>
  <si>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</si>
  <si>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</si>
  <si>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</si>
  <si>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</si>
  <si>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</si>
  <si>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</si>
  <si>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</si>
  <si>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</si>
  <si>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</si>
  <si>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</si>
  <si>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</si>
  <si>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</si>
  <si>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</si>
  <si>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</si>
  <si>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</si>
  <si>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</si>
  <si>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</si>
  <si>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</si>
  <si>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</si>
  <si>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</si>
  <si>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</si>
  <si>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</si>
  <si>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</si>
  <si>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</si>
  <si>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</si>
  <si>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</si>
  <si>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</si>
  <si>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</si>
  <si>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</si>
  <si>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</si>
  <si>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</si>
  <si>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</si>
  <si>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</si>
  <si>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</si>
  <si>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</si>
  <si>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</si>
  <si>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</si>
  <si>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</si>
  <si>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</si>
  <si>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</si>
  <si>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</si>
  <si>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</si>
  <si>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</si>
  <si>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</si>
  <si>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</si>
  <si>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</si>
  <si>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</si>
  <si>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</si>
  <si>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</si>
  <si>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</si>
  <si>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</si>
  <si>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</si>
  <si>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</si>
  <si>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</si>
  <si>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</si>
  <si>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</si>
  <si>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</si>
  <si>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</si>
  <si>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</si>
  <si>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</si>
  <si>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</si>
  <si>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</si>
  <si>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</si>
  <si>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</si>
  <si>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</si>
  <si>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</si>
  <si>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</si>
  <si>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</si>
  <si>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</si>
  <si>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</si>
  <si>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</si>
  <si>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</si>
  <si>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</si>
  <si>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</si>
  <si>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</si>
  <si>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</si>
  <si>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</si>
  <si>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</si>
  <si>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</si>
  <si>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</si>
  <si>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</si>
  <si>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</si>
  <si>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</si>
  <si>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</si>
  <si>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</si>
  <si>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</si>
  <si>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</si>
  <si>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</si>
  <si>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</si>
  <si>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</si>
  <si>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</si>
  <si>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</si>
  <si>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</si>
  <si>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</si>
  <si>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</si>
  <si>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</si>
  <si>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</si>
  <si>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</si>
  <si>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</si>
  <si>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</si>
  <si>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</si>
  <si>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</si>
  <si>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</si>
  <si>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</si>
  <si>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</si>
  <si>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</si>
  <si>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</si>
  <si>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</si>
  <si>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</si>
  <si>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</si>
  <si>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</si>
  <si>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</si>
  <si>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</si>
  <si>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</si>
  <si>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</si>
  <si>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</si>
  <si>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</si>
  <si>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</si>
  <si>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</si>
  <si>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</si>
  <si>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</si>
  <si>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</si>
  <si>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</si>
  <si>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</si>
  <si>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</si>
  <si>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</si>
  <si>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</si>
  <si>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</si>
  <si>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</si>
  <si>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</si>
  <si>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</si>
  <si>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</si>
  <si>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</si>
  <si>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</si>
  <si>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</si>
  <si>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</si>
  <si>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</si>
  <si>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</si>
  <si>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</si>
  <si>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</si>
  <si>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</si>
  <si>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</si>
  <si>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</si>
  <si>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</si>
  <si>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</si>
  <si>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</si>
  <si>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</si>
  <si>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</si>
  <si>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</si>
  <si>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</si>
  <si>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</si>
  <si>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</si>
  <si>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</si>
  <si>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</si>
  <si>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</si>
  <si>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</si>
  <si>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</si>
  <si>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</si>
  <si>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</si>
  <si>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</si>
  <si>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</si>
  <si>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</si>
  <si>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</si>
  <si>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</si>
  <si>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</si>
  <si>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</si>
  <si>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</si>
  <si>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</si>
  <si>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</si>
  <si>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</si>
  <si>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</si>
  <si>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</si>
  <si>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</si>
  <si>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</si>
  <si>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</si>
  <si>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</si>
  <si>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</si>
  <si>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</si>
  <si>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</si>
  <si>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</si>
  <si>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</si>
  <si>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</si>
  <si>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</si>
  <si>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</si>
  <si>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</si>
  <si>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</si>
  <si>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</si>
  <si>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</si>
  <si>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</si>
  <si>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</si>
  <si>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</si>
  <si>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</si>
  <si>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</si>
  <si>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</si>
  <si>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</si>
  <si>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</si>
  <si>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</si>
  <si>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</si>
  <si>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</si>
  <si>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</si>
  <si>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</si>
  <si>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</si>
  <si>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</si>
  <si>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</si>
  <si>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</si>
  <si>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</si>
  <si>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</si>
  <si>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</si>
  <si>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</si>
  <si>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</si>
  <si>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</si>
  <si>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</si>
  <si>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</si>
  <si>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</si>
  <si>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</si>
  <si>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</si>
  <si>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</si>
  <si>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</si>
  <si>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</si>
  <si>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</si>
  <si>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</si>
  <si>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</si>
  <si>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</si>
  <si>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</si>
  <si>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</si>
  <si>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</si>
  <si>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</si>
  <si>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</si>
  <si>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</si>
  <si>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</si>
  <si>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</si>
  <si>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</si>
  <si>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</si>
  <si>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</si>
  <si>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</si>
  <si>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</si>
  <si>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</si>
  <si>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</si>
  <si>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</si>
  <si>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</si>
  <si>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</si>
  <si>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</si>
  <si>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</si>
  <si>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</si>
  <si>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</si>
  <si>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</si>
  <si>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</si>
  <si>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</si>
  <si>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</si>
  <si>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</si>
  <si>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</si>
  <si>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</si>
  <si>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</si>
  <si>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</si>
  <si>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</si>
  <si>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</si>
  <si>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</si>
  <si>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</si>
  <si>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</si>
  <si>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</si>
  <si>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</si>
  <si>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</si>
  <si>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</si>
  <si>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</si>
  <si>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</si>
  <si>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</si>
  <si>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</si>
  <si>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</si>
  <si>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</si>
  <si>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</si>
  <si>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</si>
  <si>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</si>
  <si>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</si>
  <si>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</si>
  <si>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</si>
  <si>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</si>
  <si>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</si>
  <si>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</si>
  <si>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</si>
  <si>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</si>
  <si>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</si>
  <si>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</si>
  <si>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</si>
  <si>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</si>
  <si>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</si>
  <si>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</si>
  <si>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</si>
  <si>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</si>
  <si>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</si>
  <si>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</si>
  <si>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</si>
  <si>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</si>
  <si>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</si>
  <si>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</si>
  <si>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</si>
  <si>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</si>
  <si>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</si>
  <si>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</si>
  <si>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</si>
  <si>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</si>
  <si>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</si>
  <si>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</si>
  <si>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</si>
  <si>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</si>
  <si>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</si>
  <si>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</si>
  <si>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</si>
  <si>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</si>
  <si>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</si>
  <si>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</si>
  <si>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</si>
  <si>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</si>
  <si>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</si>
  <si>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</si>
  <si>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</si>
  <si>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</si>
  <si>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</si>
  <si>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</si>
  <si>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</si>
  <si>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</si>
  <si>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</si>
  <si>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</si>
  <si>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</si>
  <si>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</si>
  <si>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</si>
  <si>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</si>
  <si>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</si>
  <si>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</si>
  <si>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</si>
  <si>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</si>
  <si>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</si>
  <si>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</si>
  <si>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</si>
  <si>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</si>
  <si>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</si>
  <si>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</si>
  <si>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</si>
  <si>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</si>
  <si>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</si>
  <si>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</si>
  <si>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</si>
  <si>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</si>
  <si>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</si>
  <si>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</si>
  <si>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</si>
  <si>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</si>
  <si>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</si>
  <si>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</si>
  <si>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</si>
  <si>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</si>
  <si>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</si>
  <si>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</si>
  <si>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</si>
  <si>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</si>
  <si>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</si>
  <si>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</si>
  <si>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</si>
  <si>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</si>
  <si>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</si>
  <si>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</si>
  <si>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</si>
  <si>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</si>
  <si>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</si>
  <si>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</si>
  <si>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</si>
  <si>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</si>
  <si>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</si>
  <si>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</si>
  <si>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</si>
  <si>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</si>
  <si>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</si>
  <si>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</si>
  <si>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</si>
  <si>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</si>
  <si>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</si>
  <si>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</si>
  <si>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</si>
  <si>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</si>
  <si>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</si>
  <si>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</si>
  <si>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</si>
  <si>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</si>
  <si>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</si>
  <si>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</si>
  <si>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</si>
  <si>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</si>
  <si>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</si>
  <si>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</si>
  <si>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</si>
  <si>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</si>
  <si>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</si>
  <si>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</si>
  <si>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</si>
  <si>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</si>
  <si>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</si>
  <si>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</si>
  <si>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</si>
  <si>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</si>
  <si>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</si>
  <si>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</si>
  <si>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</si>
  <si>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</si>
  <si>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</si>
  <si>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</si>
  <si>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</si>
  <si>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</si>
  <si>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</si>
  <si>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</si>
  <si>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</si>
  <si>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</si>
  <si>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</si>
  <si>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</si>
  <si>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</si>
  <si>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</si>
  <si>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</si>
  <si>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</si>
  <si>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</si>
  <si>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</si>
  <si>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</si>
  <si>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</si>
  <si>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</si>
  <si>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</si>
  <si>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</si>
  <si>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</si>
  <si>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</si>
  <si>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</si>
  <si>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</si>
  <si>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</si>
  <si>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</si>
  <si>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</si>
  <si>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</si>
  <si>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</si>
  <si>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</si>
  <si>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</si>
  <si>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</si>
  <si>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</si>
  <si>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</si>
  <si>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</si>
  <si>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</si>
  <si>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</si>
  <si>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</si>
  <si>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</si>
  <si>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</si>
  <si>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</si>
  <si>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</si>
  <si>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</si>
  <si>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</si>
  <si>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</si>
  <si>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</si>
  <si>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</si>
  <si>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</si>
  <si>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</si>
  <si>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</si>
  <si>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</si>
  <si>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</si>
  <si>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</si>
  <si>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</si>
  <si>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</si>
  <si>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</si>
  <si>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</si>
  <si>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</si>
  <si>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</si>
  <si>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</si>
  <si>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</si>
  <si>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</si>
  <si>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</si>
  <si>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</si>
  <si>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</si>
  <si>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</si>
  <si>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</si>
  <si>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</si>
  <si>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</si>
  <si>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</si>
  <si>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</si>
  <si>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</si>
  <si>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</si>
  <si>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</si>
  <si>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</si>
  <si>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</si>
  <si>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</si>
  <si>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</si>
  <si>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</si>
  <si>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</si>
  <si>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</si>
  <si>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</si>
  <si>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</si>
  <si>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</si>
  <si>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</si>
  <si>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</si>
  <si>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</si>
  <si>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</si>
  <si>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</si>
  <si>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</si>
  <si>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</si>
  <si>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</si>
  <si>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</si>
  <si>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</si>
  <si>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</si>
  <si>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</si>
  <si>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</si>
  <si>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</si>
  <si>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</si>
  <si>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</si>
  <si>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</si>
  <si>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</si>
  <si>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</si>
  <si>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</si>
  <si>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</si>
  <si>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</si>
  <si>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</si>
  <si>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</si>
  <si>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</si>
  <si>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</si>
  <si>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</si>
  <si>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</si>
  <si>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</si>
  <si>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</si>
  <si>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</si>
  <si>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</si>
  <si>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</si>
  <si>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</si>
  <si>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</si>
  <si>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</si>
  <si>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</si>
  <si>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</si>
  <si>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</si>
  <si>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</si>
  <si>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</si>
  <si>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</si>
  <si>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</si>
  <si>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</si>
  <si>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</si>
  <si>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</si>
  <si>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</si>
  <si>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</si>
  <si>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</si>
  <si>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</si>
  <si>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</si>
  <si>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</si>
  <si>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</si>
  <si>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</si>
  <si>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</si>
  <si>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</si>
  <si>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</si>
  <si>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</si>
  <si>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</si>
  <si>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</si>
  <si>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</si>
  <si>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</si>
  <si>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</si>
  <si>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</si>
  <si>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</si>
  <si>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</si>
  <si>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</si>
  <si>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</si>
  <si>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</si>
  <si>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</si>
  <si>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</si>
  <si>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</si>
  <si>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</si>
  <si>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</si>
  <si>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</si>
  <si>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</si>
  <si>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</si>
  <si>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</si>
  <si>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</si>
  <si>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</si>
  <si>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</si>
  <si>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</si>
  <si>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</si>
  <si>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</si>
  <si>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</si>
  <si>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</si>
  <si>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</si>
  <si>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</si>
  <si>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</si>
  <si>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</si>
  <si>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</si>
  <si>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</si>
  <si>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</si>
  <si>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</si>
  <si>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</si>
  <si>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</si>
  <si>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</si>
  <si>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</si>
  <si>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</si>
  <si>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</si>
  <si>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</si>
  <si>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</si>
  <si>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</si>
  <si>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</si>
  <si>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</si>
  <si>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</si>
  <si>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</si>
  <si>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</si>
  <si>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</si>
  <si>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</si>
  <si>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</si>
  <si>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</si>
  <si>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</si>
  <si>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</si>
  <si>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</si>
  <si>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</si>
  <si>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</si>
  <si>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</si>
  <si>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</si>
  <si>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</si>
  <si>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</si>
  <si>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</si>
  <si>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</si>
  <si>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</si>
  <si>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</si>
  <si>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</si>
  <si>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</si>
  <si>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</si>
  <si>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</si>
  <si>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</si>
  <si>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</si>
  <si>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</si>
  <si>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</si>
  <si>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</si>
  <si>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</si>
  <si>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</si>
  <si>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</si>
  <si>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</si>
  <si>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</si>
  <si>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</si>
  <si>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</si>
  <si>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</si>
  <si>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</si>
  <si>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</si>
  <si>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</si>
  <si>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</si>
  <si>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</si>
  <si>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</si>
  <si>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</si>
  <si>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</si>
  <si>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</si>
  <si>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</si>
  <si>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</si>
  <si>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</si>
  <si>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</si>
  <si>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</si>
  <si>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</si>
  <si>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</si>
  <si>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</si>
  <si>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</si>
  <si>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</si>
  <si>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</si>
  <si>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</si>
  <si>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</si>
  <si>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</si>
  <si>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</si>
  <si>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</si>
  <si>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</si>
  <si>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</si>
  <si>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</si>
  <si>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</si>
  <si>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</si>
  <si>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</si>
  <si>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</si>
  <si>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</si>
  <si>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</si>
  <si>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</si>
  <si>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</si>
  <si>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</si>
  <si>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</si>
  <si>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</si>
  <si>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</si>
  <si>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</si>
  <si>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</si>
  <si>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</si>
  <si>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</si>
  <si>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</si>
  <si>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</si>
  <si>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</si>
  <si>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</si>
  <si>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</si>
  <si>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</si>
  <si>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</si>
  <si>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</si>
  <si>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</si>
  <si>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</si>
  <si>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</si>
  <si>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</si>
  <si>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</si>
  <si>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</si>
  <si>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</si>
  <si>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</si>
  <si>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</si>
  <si>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</si>
  <si>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</si>
  <si>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</si>
  <si>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</si>
  <si>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</si>
  <si>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</si>
  <si>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</si>
  <si>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</si>
  <si>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</si>
  <si>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</si>
  <si>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</si>
  <si>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</si>
  <si>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</si>
  <si>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</si>
  <si>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</si>
  <si>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</si>
  <si>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</si>
  <si>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</si>
  <si>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</si>
  <si>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</si>
  <si>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</si>
  <si>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</si>
  <si>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</si>
  <si>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</si>
  <si>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</si>
  <si>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</si>
  <si>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</si>
  <si>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</si>
  <si>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</si>
  <si>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</si>
  <si>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</si>
  <si>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</si>
  <si>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</si>
  <si>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</si>
  <si>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</si>
  <si>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</si>
  <si>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</si>
  <si>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</si>
  <si>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</si>
  <si>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</si>
  <si>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</si>
  <si>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</si>
  <si>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</si>
  <si>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</si>
  <si>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</si>
  <si>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</si>
  <si>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</si>
  <si>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</si>
  <si>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</si>
  <si>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</si>
  <si>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</si>
  <si>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</si>
  <si>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</si>
  <si>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</si>
  <si>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</si>
  <si>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</si>
  <si>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</si>
  <si>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</si>
  <si>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</si>
  <si>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</si>
  <si>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</si>
  <si>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</si>
  <si>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</si>
  <si>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</si>
  <si>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</si>
  <si>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</si>
  <si>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</si>
  <si>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</si>
  <si>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</si>
  <si>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</si>
  <si>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</si>
  <si>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</si>
  <si>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</si>
  <si>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</si>
  <si>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</si>
  <si>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</si>
  <si>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</si>
  <si>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</si>
  <si>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</si>
  <si>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</si>
  <si>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</si>
  <si>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</si>
  <si>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</si>
  <si>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</si>
  <si>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</si>
  <si>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</si>
  <si>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</si>
  <si>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</si>
  <si>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</si>
  <si>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</si>
  <si>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</si>
  <si>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</si>
  <si>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</si>
  <si>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</si>
  <si>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</si>
  <si>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</si>
  <si>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</si>
  <si>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</si>
  <si>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</si>
  <si>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</si>
  <si>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</si>
  <si>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</si>
  <si>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</si>
  <si>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</si>
  <si>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</si>
  <si>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</si>
  <si>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</si>
  <si>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</si>
  <si>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</si>
  <si>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</si>
  <si>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</si>
  <si>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</si>
  <si>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</si>
  <si>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</si>
  <si>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</si>
  <si>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</si>
  <si>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</si>
  <si>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</si>
  <si>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</si>
  <si>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</si>
  <si>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</si>
  <si>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</si>
  <si>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</si>
  <si>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</si>
  <si>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</si>
  <si>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</si>
  <si>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</si>
  <si>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</si>
  <si>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</si>
  <si>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</si>
  <si>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</si>
  <si>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</si>
  <si>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</si>
  <si>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</si>
  <si>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</si>
  <si>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</si>
  <si>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</si>
  <si>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</si>
  <si>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</si>
  <si>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</si>
  <si>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</si>
  <si>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</si>
  <si>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</si>
  <si>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</si>
  <si>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</si>
  <si>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</si>
  <si>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</si>
  <si>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</si>
  <si>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</si>
  <si>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</si>
  <si>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</si>
  <si>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</si>
  <si>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</si>
  <si>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</si>
  <si>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</si>
  <si>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</si>
  <si>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</si>
  <si>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</si>
  <si>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</si>
  <si>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</si>
  <si>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</si>
  <si>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</si>
  <si>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</si>
  <si>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</si>
  <si>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</si>
  <si>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</si>
  <si>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</si>
  <si>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</si>
  <si>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</si>
  <si>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</si>
  <si>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</si>
  <si>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</si>
  <si>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</si>
  <si>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</si>
  <si>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</si>
  <si>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</si>
  <si>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</si>
  <si>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</si>
  <si>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</si>
  <si>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</si>
  <si>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</si>
  <si>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</si>
  <si>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</si>
  <si>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</si>
  <si>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</si>
  <si>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</si>
  <si>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</si>
  <si>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</si>
  <si>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</si>
  <si>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</si>
  <si>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</si>
  <si>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</si>
  <si>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</si>
  <si>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</si>
  <si>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</si>
  <si>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</si>
  <si>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</si>
  <si>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</si>
  <si>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</si>
  <si>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</si>
  <si>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</si>
  <si>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</si>
  <si>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</si>
  <si>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</si>
  <si>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</si>
  <si>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</si>
  <si>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</si>
  <si>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</si>
  <si>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</si>
  <si>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</si>
  <si>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</si>
  <si>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</si>
  <si>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</si>
  <si>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</si>
  <si>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</si>
  <si>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</si>
  <si>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</si>
  <si>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</si>
  <si>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</si>
  <si>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</si>
  <si>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</si>
  <si>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</si>
  <si>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</si>
  <si>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</si>
  <si>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</si>
  <si>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</si>
  <si>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</si>
  <si>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</si>
  <si>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</si>
  <si>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</si>
  <si>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</si>
  <si>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</si>
  <si>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</si>
  <si>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</si>
  <si>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</si>
  <si>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</si>
  <si>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</si>
  <si>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</si>
  <si>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</si>
  <si>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</si>
  <si>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</si>
  <si>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</si>
  <si>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</si>
  <si>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</si>
  <si>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</si>
  <si>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</si>
  <si>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</si>
  <si>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</si>
  <si>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</si>
  <si>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</si>
  <si>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</si>
  <si>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</si>
  <si>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</si>
  <si>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</si>
  <si>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</si>
  <si>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</si>
  <si>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</si>
  <si>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</si>
  <si>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</si>
  <si>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</si>
  <si>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</si>
  <si>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</si>
  <si>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</si>
  <si>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</si>
  <si>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</si>
  <si>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</si>
  <si>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</si>
  <si>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</si>
  <si>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</si>
  <si>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</si>
  <si>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</si>
  <si>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</si>
  <si>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</si>
  <si>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</si>
  <si>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</si>
  <si>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</si>
  <si>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</si>
  <si>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</si>
  <si>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</si>
  <si>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</si>
  <si>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</si>
  <si>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</si>
  <si>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</si>
  <si>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</si>
  <si>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</si>
  <si>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</si>
  <si>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</si>
  <si>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</si>
  <si>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</si>
  <si>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</si>
  <si>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</si>
  <si>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</si>
  <si>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</si>
  <si>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</si>
  <si>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</si>
  <si>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</si>
  <si>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</si>
  <si>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</si>
  <si>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</si>
  <si>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</si>
  <si>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</si>
  <si>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</si>
  <si>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</si>
  <si>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</si>
  <si>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</si>
  <si>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</si>
  <si>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</si>
  <si>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</si>
  <si>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</si>
  <si>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</si>
  <si>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</si>
  <si>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</si>
  <si>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</si>
  <si>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</si>
  <si>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</si>
  <si>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</si>
  <si>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</si>
  <si>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</si>
  <si>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</si>
  <si>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</si>
  <si>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</si>
  <si>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</si>
  <si>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</si>
  <si>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</si>
  <si>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</si>
  <si>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</si>
  <si>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</si>
  <si>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</si>
  <si>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</si>
  <si>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</si>
  <si>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</si>
  <si>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</si>
  <si>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</si>
  <si>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</si>
  <si>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</si>
  <si>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</si>
  <si>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</si>
  <si>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</si>
  <si>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</si>
  <si>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</si>
  <si>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</si>
  <si>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</si>
  <si>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</si>
  <si>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</si>
  <si>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</si>
  <si>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</si>
  <si>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</si>
  <si>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</si>
  <si>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</si>
  <si>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</si>
  <si>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</si>
  <si>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</si>
  <si>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</si>
  <si>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</si>
  <si>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</si>
  <si>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</si>
  <si>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</si>
  <si>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</si>
  <si>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</si>
  <si>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</si>
  <si>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</si>
  <si>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</si>
  <si>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</si>
  <si>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</si>
  <si>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</si>
  <si>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</si>
  <si>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</si>
  <si>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</si>
  <si>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</si>
  <si>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</si>
  <si>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</si>
  <si>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</si>
  <si>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</si>
  <si>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</si>
  <si>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</si>
  <si>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</si>
  <si>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</si>
  <si>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</si>
  <si>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</si>
  <si>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</si>
  <si>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</si>
  <si>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</si>
  <si>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</si>
  <si>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</si>
  <si>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</si>
  <si>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</si>
  <si>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</si>
  <si>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</si>
  <si>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</si>
  <si>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</si>
  <si>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</si>
  <si>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</si>
  <si>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</si>
  <si>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</si>
  <si>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</si>
  <si>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</si>
  <si>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</si>
  <si>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</si>
  <si>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</si>
  <si>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</si>
  <si>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</si>
  <si>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</si>
  <si>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</si>
  <si>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</si>
  <si>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</si>
  <si>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</si>
  <si>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</si>
  <si>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</si>
  <si>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</si>
  <si>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</si>
  <si>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</si>
  <si>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</si>
  <si>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</si>
  <si>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</si>
  <si>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</si>
  <si>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</si>
  <si>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</si>
  <si>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</si>
  <si>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</si>
  <si>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</si>
  <si>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</si>
  <si>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</si>
  <si>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</si>
  <si>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</si>
  <si>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</si>
  <si>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</si>
  <si>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</si>
  <si>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</si>
  <si>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</si>
  <si>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</si>
  <si>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</si>
  <si>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</si>
  <si>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</si>
  <si>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</si>
  <si>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</si>
  <si>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</si>
  <si>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</si>
  <si>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</si>
  <si>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</si>
  <si>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</si>
  <si>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</si>
  <si>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</si>
  <si>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</si>
  <si>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</si>
  <si>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</si>
  <si>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</si>
  <si>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</si>
  <si>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</si>
  <si>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</si>
  <si>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</si>
  <si>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</si>
  <si>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</si>
  <si>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</si>
  <si>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</si>
  <si>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</si>
  <si>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</si>
  <si>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</si>
  <si>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</si>
  <si>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</si>
  <si>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</si>
  <si>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</si>
  <si>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</si>
  <si>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</si>
  <si>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</si>
  <si>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</si>
  <si>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</si>
  <si>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</si>
  <si>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</si>
  <si>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</si>
  <si>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</si>
  <si>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</si>
  <si>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</si>
  <si>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</si>
  <si>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</si>
  <si>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</si>
  <si>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</si>
  <si>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</si>
  <si>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</si>
  <si>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</si>
  <si>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</si>
  <si>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</si>
  <si>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</si>
  <si>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</si>
  <si>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</si>
  <si>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</si>
  <si>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</si>
  <si>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</si>
  <si>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</si>
  <si>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</si>
  <si>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</si>
  <si>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</si>
  <si>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</si>
  <si>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</si>
  <si>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</si>
  <si>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</si>
  <si>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</si>
  <si>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</si>
  <si>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</si>
  <si>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</si>
  <si>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</si>
  <si>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</si>
  <si>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</si>
  <si>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</si>
  <si>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</si>
  <si>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</si>
  <si>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</si>
  <si>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</si>
  <si>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</si>
  <si>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</si>
  <si>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</si>
  <si>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</si>
  <si>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</si>
  <si>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</si>
  <si>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</si>
  <si>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</si>
  <si>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</si>
  <si>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</si>
  <si>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</si>
  <si>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</si>
  <si>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</si>
  <si>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</si>
  <si>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</si>
  <si>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</si>
  <si>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</si>
  <si>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</si>
  <si>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</si>
  <si>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</si>
  <si>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</si>
  <si>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</si>
  <si>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</si>
  <si>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</si>
  <si>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</si>
  <si>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</si>
  <si>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</si>
  <si>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</si>
  <si>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</si>
  <si>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</si>
  <si>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</si>
  <si>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</si>
  <si>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</si>
  <si>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</si>
  <si>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</si>
  <si>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</si>
  <si>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</si>
  <si>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</si>
  <si>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</si>
  <si>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</si>
  <si>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</si>
  <si>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</si>
  <si>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</si>
  <si>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</si>
  <si>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</si>
  <si>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</si>
  <si>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</si>
  <si>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</si>
  <si>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</si>
  <si>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</si>
  <si>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</si>
  <si>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</si>
  <si>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</si>
  <si>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</si>
  <si>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</si>
  <si>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</si>
  <si>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</si>
  <si>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</si>
  <si>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</si>
  <si>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</si>
  <si>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</si>
  <si>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</si>
  <si>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</si>
  <si>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</si>
  <si>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</si>
  <si>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</si>
  <si>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</si>
  <si>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</si>
  <si>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</si>
  <si>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</si>
  <si>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</si>
  <si>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</si>
  <si>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</si>
  <si>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</si>
  <si>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</si>
  <si>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</si>
  <si>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</si>
  <si>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</si>
  <si>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</si>
  <si>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</si>
  <si>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</si>
  <si>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</si>
  <si>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</si>
  <si>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</si>
  <si>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</si>
  <si>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</si>
  <si>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</si>
  <si>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</si>
  <si>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</si>
  <si>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</si>
  <si>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</si>
  <si>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</si>
  <si>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</si>
  <si>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</si>
  <si>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</si>
  <si>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</si>
  <si>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</si>
  <si>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</si>
  <si>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</si>
  <si>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</si>
  <si>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</si>
  <si>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</si>
  <si>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</si>
  <si>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</si>
  <si>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</si>
  <si>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</si>
  <si>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</si>
  <si>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</si>
  <si>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</si>
  <si>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</si>
  <si>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</si>
  <si>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</si>
  <si>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</si>
  <si>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</si>
  <si>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</si>
  <si>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</si>
  <si>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</si>
  <si>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</si>
  <si>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</si>
  <si>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</si>
  <si>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</si>
  <si>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</si>
  <si>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</si>
  <si>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</si>
  <si>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</si>
  <si>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</si>
  <si>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</si>
  <si>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</si>
  <si>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</si>
  <si>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</si>
  <si>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</si>
  <si>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</si>
  <si>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</si>
  <si>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</si>
  <si>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</si>
  <si>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</si>
  <si>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</si>
  <si>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</si>
  <si>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</si>
  <si>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</si>
  <si>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</si>
  <si>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</si>
  <si>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</si>
  <si>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</si>
  <si>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</si>
  <si>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</si>
  <si>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</si>
  <si>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</si>
  <si>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</si>
  <si>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</si>
  <si>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</si>
  <si>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</si>
  <si>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</si>
  <si>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</si>
  <si>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</si>
  <si>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</si>
  <si>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</si>
  <si>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</si>
  <si>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</si>
  <si>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</si>
  <si>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</si>
  <si>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</si>
  <si>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</si>
  <si>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</si>
  <si>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</si>
  <si>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</si>
  <si>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</si>
  <si>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</si>
  <si>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</si>
  <si>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</si>
  <si>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</si>
  <si>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</si>
  <si>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</si>
  <si>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</si>
  <si>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</si>
  <si>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</si>
  <si>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</si>
  <si>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</si>
  <si>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</si>
  <si>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</si>
  <si>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</si>
  <si>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</si>
  <si>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</si>
  <si>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</si>
  <si>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</si>
  <si>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</si>
  <si>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</si>
  <si>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</si>
  <si>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</si>
  <si>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</si>
  <si>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</si>
  <si>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</si>
  <si>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</si>
  <si>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</si>
  <si>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</si>
  <si>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</si>
  <si>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</si>
  <si>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</si>
  <si>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</si>
  <si>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</si>
  <si>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</si>
  <si>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</si>
  <si>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</si>
  <si>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</si>
  <si>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</si>
  <si>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</si>
  <si>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</si>
  <si>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</si>
  <si>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</si>
  <si>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</si>
  <si>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</si>
  <si>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</si>
  <si>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</si>
  <si>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</si>
  <si>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</si>
  <si>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</si>
  <si>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</si>
  <si>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</si>
  <si>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</si>
  <si>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</si>
  <si>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</si>
  <si>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</si>
  <si>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</si>
  <si>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</si>
  <si>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</si>
  <si>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</si>
  <si>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</si>
  <si>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</si>
  <si>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</si>
  <si>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</si>
  <si>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</si>
  <si>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</si>
  <si>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</si>
  <si>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</si>
  <si>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</si>
  <si>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</si>
  <si>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</si>
  <si>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</si>
  <si>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</si>
  <si>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</si>
  <si>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</si>
  <si>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</si>
  <si>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</si>
  <si>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</si>
  <si>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</si>
  <si>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</si>
  <si>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</si>
  <si>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</si>
  <si>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</si>
  <si>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</si>
  <si>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</si>
  <si>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</si>
  <si>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</si>
  <si>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</si>
  <si>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</si>
  <si>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</si>
  <si>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</si>
  <si>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</si>
  <si>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</si>
  <si>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</si>
  <si>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</si>
  <si>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</si>
  <si>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</si>
  <si>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</si>
  <si>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</si>
  <si>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</si>
  <si>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</si>
  <si>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</si>
  <si>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</si>
  <si>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</si>
  <si>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</si>
  <si>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</si>
  <si>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</si>
  <si>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</si>
  <si>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</si>
  <si>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</si>
  <si>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</si>
  <si>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</si>
  <si>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</si>
  <si>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</si>
  <si>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</si>
  <si>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</si>
  <si>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</si>
  <si>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</si>
  <si>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</si>
  <si>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</si>
  <si>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</si>
  <si>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</si>
  <si>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</si>
  <si>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</si>
  <si>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</si>
  <si>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</si>
  <si>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</si>
  <si>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</si>
  <si>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</si>
  <si>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</si>
  <si>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</si>
  <si>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</si>
  <si>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</si>
  <si>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</si>
  <si>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</si>
  <si>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</si>
  <si>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</si>
  <si>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</si>
  <si>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</si>
  <si>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</si>
  <si>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</si>
  <si>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</si>
  <si>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</si>
  <si>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</si>
  <si>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</si>
  <si>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</si>
  <si>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</si>
  <si>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</si>
  <si>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</si>
  <si>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</si>
  <si>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</si>
  <si>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</si>
  <si>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</si>
  <si>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</si>
  <si>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</si>
  <si>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</si>
  <si>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</si>
  <si>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</si>
  <si>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</si>
  <si>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</si>
  <si>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</si>
  <si>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</si>
  <si>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</si>
  <si>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</si>
  <si>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</si>
  <si>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</si>
  <si>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</si>
  <si>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</si>
  <si>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</si>
  <si>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</si>
  <si>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</si>
  <si>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</si>
  <si>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</si>
  <si>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</si>
  <si>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</si>
  <si>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</si>
  <si>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</si>
  <si>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</si>
  <si>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</si>
  <si>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</si>
  <si>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</si>
  <si>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</si>
  <si>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</si>
  <si>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</si>
  <si>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</si>
  <si>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</si>
  <si>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</si>
  <si>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</si>
  <si>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</si>
  <si>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</si>
  <si>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</si>
  <si>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</si>
  <si>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</si>
  <si>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</si>
  <si>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</si>
  <si>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</si>
  <si>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</si>
  <si>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</si>
  <si>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</si>
  <si>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</si>
  <si>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</si>
  <si>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</si>
  <si>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</si>
  <si>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</si>
  <si>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</si>
  <si>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</si>
  <si>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</si>
  <si>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</si>
  <si>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</si>
  <si>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</si>
  <si>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</si>
  <si>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</si>
  <si>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</si>
  <si>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</si>
  <si>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</si>
  <si>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</si>
  <si>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</si>
  <si>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</si>
  <si>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</si>
  <si>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</si>
  <si>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</si>
  <si>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</si>
  <si>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</si>
  <si>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</si>
  <si>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</si>
  <si>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</si>
  <si>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</si>
  <si>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</si>
  <si>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</si>
  <si>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</si>
  <si>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</si>
  <si>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</si>
  <si>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</si>
  <si>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</si>
  <si>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</si>
  <si>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</si>
  <si>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</si>
  <si>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</si>
  <si>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</si>
  <si>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</si>
  <si>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</si>
  <si>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</si>
  <si>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</si>
  <si>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</si>
  <si>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</si>
  <si>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</si>
  <si>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</si>
  <si>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</si>
  <si>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</si>
  <si>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</si>
  <si>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</si>
  <si>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</si>
  <si>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</si>
  <si>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</si>
  <si>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</si>
  <si>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</si>
  <si>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</si>
  <si>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</si>
  <si>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</si>
  <si>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</si>
  <si>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</si>
  <si>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</si>
  <si>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</si>
  <si>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</si>
  <si>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</si>
  <si>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</si>
  <si>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</si>
  <si>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</si>
  <si>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</si>
  <si>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</si>
  <si>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</si>
  <si>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</si>
  <si>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</si>
  <si>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</si>
  <si>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</si>
  <si>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</si>
  <si>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</si>
  <si>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</si>
  <si>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</si>
  <si>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</si>
  <si>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</si>
  <si>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</si>
  <si>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</si>
  <si>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</si>
  <si>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</si>
  <si>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</si>
  <si>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</si>
  <si>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</si>
  <si>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</si>
  <si>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</si>
  <si>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</si>
  <si>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</si>
  <si>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</si>
  <si>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</si>
  <si>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</si>
  <si>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</si>
  <si>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</si>
  <si>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</si>
  <si>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</si>
  <si>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</si>
  <si>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</si>
  <si>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</si>
  <si>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</si>
  <si>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</si>
  <si>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</si>
  <si>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</si>
  <si>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</si>
  <si>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</si>
  <si>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</si>
  <si>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</si>
  <si>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</si>
  <si>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</si>
  <si>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</si>
  <si>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</si>
  <si>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</si>
  <si>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</si>
  <si>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</si>
  <si>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</si>
  <si>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</si>
  <si>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</si>
  <si>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</si>
  <si>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</si>
  <si>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</si>
  <si>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</si>
  <si>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</si>
  <si>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</si>
  <si>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</si>
  <si>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</si>
  <si>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</si>
  <si>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</si>
  <si>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</si>
  <si>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</si>
  <si>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</si>
  <si>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</si>
  <si>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</si>
  <si>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</si>
  <si>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</si>
  <si>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</si>
  <si>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</si>
  <si>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</si>
  <si>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</si>
  <si>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</si>
  <si>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</si>
  <si>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</si>
  <si>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</si>
  <si>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</si>
  <si>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</si>
  <si>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</si>
  <si>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</si>
  <si>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</si>
  <si>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</si>
  <si>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</si>
  <si>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</si>
  <si>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</si>
  <si>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</si>
  <si>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</si>
  <si>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</si>
  <si>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</si>
  <si>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</si>
  <si>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</si>
  <si>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</si>
  <si>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</si>
  <si>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</si>
  <si>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</si>
  <si>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</si>
  <si>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</si>
  <si>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</si>
  <si>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</si>
  <si>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</si>
  <si>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</si>
  <si>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</si>
  <si>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</si>
  <si>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</si>
  <si>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</si>
  <si>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</si>
  <si>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</si>
  <si>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</si>
  <si>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</si>
  <si>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</si>
  <si>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</si>
  <si>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</si>
  <si>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</si>
  <si>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</si>
  <si>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</si>
  <si>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</si>
  <si>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</si>
  <si>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</si>
  <si>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</si>
  <si>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</si>
  <si>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</si>
  <si>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</si>
  <si>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</si>
  <si>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</si>
  <si>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</si>
  <si>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</si>
  <si>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</si>
  <si>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</si>
  <si>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</si>
  <si>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</si>
  <si>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</si>
  <si>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</si>
  <si>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</si>
  <si>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</si>
  <si>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</si>
  <si>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</si>
  <si>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</si>
  <si>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</si>
  <si>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</si>
  <si>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</si>
  <si>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</si>
  <si>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</si>
  <si>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</si>
  <si>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</si>
  <si>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</si>
  <si>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</si>
  <si>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</si>
  <si>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</si>
  <si>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</si>
  <si>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</si>
  <si>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</si>
  <si>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</si>
  <si>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</si>
  <si>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</si>
  <si>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</si>
  <si>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</si>
  <si>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</si>
  <si>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</si>
  <si>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</si>
  <si>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</si>
  <si>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</si>
  <si>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</si>
  <si>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</si>
  <si>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</si>
  <si>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</si>
  <si>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</si>
  <si>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</si>
  <si>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</si>
  <si>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</si>
  <si>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</si>
  <si>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</si>
  <si>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</si>
  <si>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</si>
  <si>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</si>
  <si>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</si>
  <si>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</si>
  <si>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</si>
  <si>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</si>
  <si>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</si>
  <si>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</si>
  <si>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</si>
  <si>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</si>
  <si>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</si>
  <si>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</si>
  <si>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</si>
  <si>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</si>
  <si>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</si>
  <si>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</si>
  <si>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</si>
  <si>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</si>
  <si>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</si>
  <si>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</si>
  <si>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</si>
  <si>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</si>
  <si>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</si>
  <si>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</si>
  <si>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</si>
  <si>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</si>
  <si>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</si>
  <si>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</si>
  <si>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</si>
  <si>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</si>
  <si>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</si>
  <si>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</si>
  <si>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</si>
  <si>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</si>
  <si>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</si>
  <si>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</si>
  <si>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</si>
  <si>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</si>
  <si>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</si>
  <si>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</si>
  <si>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</si>
  <si>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</si>
  <si>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</si>
  <si>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</si>
  <si>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</si>
  <si>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</si>
  <si>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</si>
  <si>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</si>
  <si>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</si>
  <si>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</si>
  <si>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</si>
  <si>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</si>
  <si>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</si>
  <si>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</si>
  <si>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</si>
  <si>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</si>
  <si>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</si>
  <si>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</si>
  <si>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</si>
  <si>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</si>
  <si>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</si>
  <si>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</si>
  <si>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</si>
  <si>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</si>
  <si>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</si>
  <si>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</si>
  <si>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</si>
  <si>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</si>
  <si>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</si>
  <si>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</si>
  <si>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</si>
  <si>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</si>
  <si>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</si>
  <si>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</si>
  <si>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</si>
  <si>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</si>
  <si>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</si>
  <si>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</si>
  <si>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</si>
  <si>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</si>
  <si>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</si>
  <si>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</si>
  <si>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</si>
  <si>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</si>
  <si>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</si>
  <si>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</si>
  <si>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</si>
  <si>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</si>
  <si>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</si>
  <si>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</si>
  <si>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</si>
  <si>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</si>
  <si>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</si>
  <si>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</si>
  <si>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</si>
  <si>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</si>
  <si>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</si>
  <si>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</si>
  <si>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</si>
  <si>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</si>
  <si>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</si>
  <si>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</si>
  <si>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</si>
  <si>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</si>
  <si>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</si>
  <si>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</si>
  <si>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</si>
  <si>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</si>
  <si>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</si>
  <si>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</si>
  <si>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</si>
  <si>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</si>
  <si>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</si>
  <si>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</si>
  <si>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</si>
  <si>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</si>
  <si>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</si>
  <si>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</si>
  <si>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</si>
  <si>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</si>
  <si>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</si>
  <si>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</si>
  <si>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</si>
  <si>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</si>
  <si>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</si>
  <si>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</si>
  <si>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</si>
  <si>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</si>
  <si>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</si>
  <si>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</si>
  <si>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</si>
  <si>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</si>
  <si>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</si>
  <si>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</si>
  <si>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</si>
  <si>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</si>
  <si>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</si>
  <si>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</si>
  <si>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</si>
  <si>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</si>
  <si>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</si>
  <si>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</si>
  <si>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</si>
  <si>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</si>
  <si>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</si>
  <si>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</si>
  <si>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</si>
  <si>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</si>
  <si>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</si>
  <si>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</si>
  <si>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</si>
  <si>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</si>
  <si>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</si>
  <si>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</si>
  <si>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</si>
  <si>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</si>
  <si>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</si>
  <si>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</si>
  <si>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</si>
  <si>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</si>
  <si>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</si>
  <si>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</si>
  <si>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</si>
  <si>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</si>
  <si>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</si>
  <si>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</si>
  <si>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</si>
  <si>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</si>
  <si>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</si>
  <si>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</si>
  <si>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</si>
  <si>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</si>
  <si>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</si>
  <si>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</si>
  <si>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</si>
  <si>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</si>
  <si>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</si>
  <si>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</si>
  <si>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</si>
  <si>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</si>
  <si>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</si>
  <si>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</si>
  <si>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</si>
  <si>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</si>
  <si>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</si>
  <si>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</si>
  <si>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</si>
  <si>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</si>
  <si>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</si>
  <si>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</si>
  <si>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</si>
  <si>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</si>
  <si>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</si>
  <si>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</si>
  <si>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</si>
  <si>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</si>
  <si>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</si>
  <si>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</si>
  <si>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</si>
  <si>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</si>
  <si>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</si>
  <si>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</si>
  <si>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</si>
  <si>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</si>
  <si>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</si>
  <si>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</si>
  <si>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</si>
  <si>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</si>
  <si>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</si>
  <si>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</si>
  <si>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</si>
  <si>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</si>
  <si>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</si>
  <si>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</si>
  <si>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</si>
  <si>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</si>
  <si>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</si>
  <si>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</si>
  <si>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</si>
  <si>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</si>
  <si>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</si>
  <si>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</si>
  <si>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</si>
  <si>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</si>
  <si>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</si>
  <si>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</si>
  <si>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</si>
  <si>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</si>
  <si>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</si>
  <si>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</si>
  <si>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</si>
  <si>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</si>
  <si>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</si>
  <si>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</si>
  <si>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</si>
  <si>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</si>
  <si>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</si>
  <si>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</si>
  <si>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</si>
  <si>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</si>
  <si>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</si>
  <si>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</si>
  <si>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</si>
  <si>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</si>
  <si>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</si>
  <si>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</si>
  <si>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</si>
  <si>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</si>
  <si>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</si>
  <si>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</si>
  <si>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</si>
  <si>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</si>
  <si>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</si>
  <si>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</si>
  <si>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</si>
  <si>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</si>
  <si>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</si>
  <si>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</si>
  <si>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</si>
  <si>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</si>
  <si>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</si>
  <si>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</si>
  <si>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</si>
  <si>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</si>
  <si>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</si>
  <si>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</si>
  <si>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</si>
  <si>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</si>
  <si>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</si>
  <si>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</si>
  <si>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</si>
  <si>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</si>
  <si>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</si>
  <si>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</si>
  <si>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</si>
  <si>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</si>
  <si>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</si>
  <si>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</si>
  <si>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</si>
  <si>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</si>
  <si>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</si>
  <si>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</si>
  <si>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</si>
  <si>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</si>
  <si>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</si>
  <si>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</si>
  <si>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</si>
  <si>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</si>
  <si>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</si>
  <si>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</si>
  <si>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</si>
  <si>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</si>
  <si>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</si>
  <si>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</si>
  <si>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</si>
  <si>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</si>
  <si>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</si>
  <si>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</si>
  <si>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</si>
  <si>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</si>
  <si>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</si>
  <si>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</si>
  <si>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</si>
  <si>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</si>
  <si>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</si>
  <si>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</si>
  <si>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</si>
  <si>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</si>
  <si>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</si>
  <si>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</si>
  <si>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</si>
  <si>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</si>
  <si>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</si>
  <si>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</si>
  <si>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</si>
  <si>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</si>
  <si>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</si>
  <si>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</si>
  <si>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</si>
  <si>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</si>
  <si>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</si>
  <si>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</si>
  <si>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</si>
  <si>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</si>
  <si>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</si>
  <si>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</si>
  <si>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</si>
  <si>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</si>
  <si>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</si>
  <si>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</si>
  <si>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</si>
  <si>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</si>
  <si>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</si>
  <si>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</si>
  <si>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</si>
  <si>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</si>
  <si>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</si>
  <si>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</si>
  <si>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</si>
  <si>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</si>
  <si>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</si>
  <si>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</si>
  <si>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</si>
  <si>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</si>
  <si>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</si>
  <si>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</si>
  <si>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</si>
  <si>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</si>
  <si>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</si>
  <si>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</si>
  <si>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</si>
  <si>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</si>
  <si>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</si>
  <si>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</si>
  <si>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</si>
  <si>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</si>
  <si>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</si>
  <si>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</si>
  <si>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</si>
  <si>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</si>
  <si>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</si>
  <si>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</si>
  <si>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</si>
  <si>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</si>
  <si>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</si>
  <si>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</si>
  <si>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</si>
  <si>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</si>
  <si>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</si>
  <si>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</si>
  <si>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</si>
  <si>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</si>
  <si>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</si>
  <si>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</si>
  <si>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</si>
  <si>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</si>
  <si>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</si>
  <si>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</si>
  <si>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</si>
  <si>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</si>
  <si>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</si>
  <si>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</si>
  <si>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</si>
  <si>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</si>
  <si>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</si>
  <si>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</si>
  <si>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</si>
  <si>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</si>
  <si>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</si>
  <si>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</si>
  <si>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</si>
  <si>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</si>
  <si>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</si>
  <si>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</si>
  <si>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</si>
  <si>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</si>
  <si>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</si>
  <si>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</si>
  <si>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</si>
  <si>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</si>
  <si>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</si>
  <si>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</si>
  <si>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</si>
  <si>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</si>
  <si>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</si>
  <si>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</si>
  <si>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</si>
  <si>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</si>
  <si>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</si>
  <si>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</si>
  <si>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</si>
  <si>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</si>
  <si>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</si>
  <si>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</si>
  <si>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</si>
  <si>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</si>
  <si>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</si>
  <si>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</si>
  <si>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</si>
  <si>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</si>
  <si>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</si>
  <si>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</si>
  <si>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</si>
  <si>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</si>
  <si>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</si>
  <si>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</si>
  <si>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</si>
  <si>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</si>
  <si>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</si>
  <si>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</si>
  <si>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</si>
  <si>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</si>
  <si>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</si>
  <si>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</si>
  <si>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</si>
  <si>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</si>
  <si>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</si>
  <si>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</si>
  <si>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</si>
  <si>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</si>
  <si>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</si>
  <si>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</si>
  <si>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</si>
  <si>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</si>
  <si>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</si>
  <si>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</si>
  <si>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</si>
  <si>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</si>
  <si>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</si>
  <si>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</si>
  <si>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</si>
  <si>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</si>
  <si>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</si>
  <si>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</si>
  <si>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</si>
  <si>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</si>
  <si>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</si>
  <si>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</si>
  <si>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</si>
  <si>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</si>
  <si>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</si>
  <si>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</si>
  <si>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</si>
  <si>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</si>
  <si>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</si>
  <si>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</si>
  <si>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</si>
  <si>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</si>
  <si>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</si>
  <si>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</si>
  <si>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</si>
  <si>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</si>
  <si>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</si>
  <si>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</si>
  <si>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</si>
  <si>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</si>
  <si>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</si>
  <si>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</si>
  <si>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</si>
  <si>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</si>
  <si>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</si>
  <si>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</si>
  <si>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</si>
  <si>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</si>
  <si>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</si>
  <si>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</si>
  <si>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</si>
  <si>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</si>
  <si>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</si>
  <si>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</si>
  <si>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</si>
  <si>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</si>
  <si>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</si>
  <si>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</si>
  <si>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</si>
  <si>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</si>
  <si>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</si>
  <si>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</si>
  <si>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</si>
  <si>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</si>
  <si>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</si>
  <si>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</si>
  <si>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</si>
  <si>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</si>
  <si>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</si>
  <si>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</si>
  <si>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</si>
  <si>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</si>
  <si>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</si>
  <si>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</si>
  <si>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</si>
  <si>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</si>
  <si>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</si>
  <si>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</si>
  <si>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</si>
  <si>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</si>
  <si>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</si>
  <si>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</si>
  <si>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</si>
  <si>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</si>
  <si>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</si>
  <si>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</si>
  <si>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</si>
  <si>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</si>
  <si>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</si>
  <si>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</si>
  <si>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</si>
  <si>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</si>
  <si>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</si>
  <si>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</si>
  <si>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</si>
  <si>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</si>
  <si>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</si>
  <si>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</si>
  <si>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</si>
  <si>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</si>
  <si>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</si>
  <si>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</si>
  <si>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</si>
  <si>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</si>
  <si>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</si>
  <si>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</si>
  <si>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</si>
  <si>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</si>
  <si>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</si>
  <si>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</si>
  <si>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</si>
  <si>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</si>
  <si>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</si>
  <si>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</si>
  <si>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</si>
  <si>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</si>
  <si>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</si>
  <si>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</si>
  <si>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</si>
  <si>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</si>
  <si>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</si>
  <si>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</si>
  <si>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</si>
  <si>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</si>
  <si>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</si>
  <si>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</si>
  <si>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</si>
  <si>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</si>
  <si>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</si>
  <si>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</si>
  <si>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</si>
  <si>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</si>
  <si>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</si>
  <si>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</si>
  <si>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</si>
  <si>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</si>
  <si>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</si>
  <si>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</si>
  <si>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</si>
  <si>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</si>
  <si>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</si>
  <si>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</si>
  <si>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</si>
  <si>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</si>
  <si>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</si>
  <si>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</si>
  <si>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</si>
  <si>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</si>
  <si>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</si>
  <si>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</si>
  <si>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</si>
  <si>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</si>
  <si>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</si>
  <si>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</si>
  <si>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</si>
  <si>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</si>
  <si>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</si>
  <si>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</si>
  <si>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</si>
  <si>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</si>
  <si>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</si>
  <si>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</si>
  <si>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</si>
  <si>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</si>
  <si>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</si>
  <si>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</si>
  <si>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</si>
  <si>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</si>
  <si>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</si>
  <si>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</si>
  <si>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</si>
  <si>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</si>
  <si>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</si>
  <si>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</si>
  <si>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</si>
  <si>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</si>
  <si>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</si>
  <si>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</si>
  <si>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</si>
  <si>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</si>
  <si>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</si>
  <si>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</si>
  <si>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</si>
  <si>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</si>
  <si>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</si>
  <si>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</si>
  <si>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</si>
  <si>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</si>
  <si>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</si>
  <si>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</si>
  <si>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</si>
  <si>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</si>
  <si>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</si>
  <si>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</si>
  <si>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</si>
  <si>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</si>
  <si>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</si>
  <si>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</si>
  <si>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</si>
  <si>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</si>
  <si>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</si>
  <si>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</si>
  <si>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</si>
  <si>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</si>
  <si>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</si>
  <si>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</si>
  <si>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</si>
  <si>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</si>
  <si>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</si>
  <si>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</si>
  <si>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</si>
  <si>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</si>
  <si>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</si>
  <si>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</si>
  <si>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</si>
  <si>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</si>
  <si>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</si>
  <si>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</si>
  <si>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</si>
  <si>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</si>
  <si>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</si>
  <si>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</si>
  <si>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</si>
  <si>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</si>
  <si>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</si>
  <si>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</si>
  <si>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</si>
  <si>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</si>
  <si>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</si>
  <si>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</si>
  <si>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</si>
  <si>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</si>
  <si>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</si>
  <si>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</si>
  <si>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</si>
  <si>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</si>
  <si>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</si>
  <si>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</si>
  <si>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</si>
  <si>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</si>
  <si>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</si>
  <si>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</si>
  <si>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</si>
  <si>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</si>
  <si>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</si>
  <si>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</si>
  <si>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</si>
  <si>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</si>
  <si>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</si>
  <si>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</si>
  <si>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</si>
  <si>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</si>
  <si>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</si>
  <si>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</si>
  <si>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</si>
  <si>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</si>
  <si>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</si>
  <si>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</si>
  <si>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</si>
  <si>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</si>
  <si>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</si>
  <si>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</si>
  <si>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</si>
  <si>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</si>
  <si>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</si>
  <si>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</si>
  <si>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</si>
  <si>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</si>
  <si>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</si>
  <si>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</si>
  <si>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</si>
  <si>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</si>
  <si>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</si>
  <si>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</si>
  <si>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</si>
  <si>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</si>
  <si>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</si>
  <si>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</si>
  <si>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</si>
  <si>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</si>
  <si>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</si>
  <si>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</si>
  <si>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</si>
  <si>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</si>
  <si>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</si>
  <si>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</si>
  <si>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</si>
  <si>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</si>
  <si>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</si>
  <si>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</si>
  <si>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</si>
  <si>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</si>
  <si>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</si>
  <si>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</si>
  <si>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</si>
  <si>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</si>
  <si>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</si>
  <si>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</si>
  <si>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</si>
  <si>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</si>
  <si>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</si>
  <si>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</si>
  <si>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</si>
  <si>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</si>
  <si>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</si>
  <si>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</si>
  <si>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</si>
  <si>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</si>
  <si>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</si>
  <si>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</si>
  <si>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</si>
  <si>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</si>
  <si>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</si>
  <si>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</si>
  <si>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</si>
  <si>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</si>
  <si>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</si>
  <si>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</si>
  <si>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</si>
  <si>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</si>
  <si>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</si>
  <si>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</si>
  <si>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</si>
  <si>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</si>
  <si>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</si>
  <si>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</si>
  <si>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</si>
  <si>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</si>
  <si>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</si>
  <si>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</si>
  <si>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</si>
  <si>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</si>
  <si>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</si>
  <si>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</si>
  <si>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</si>
  <si>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</si>
  <si>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</si>
  <si>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</si>
  <si>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</si>
  <si>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</si>
  <si>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</si>
  <si>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</si>
  <si>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</si>
  <si>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</si>
  <si>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</si>
  <si>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</si>
  <si>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</si>
  <si>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</si>
  <si>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</si>
  <si>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</si>
  <si>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</si>
  <si>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</si>
  <si>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</si>
  <si>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</si>
  <si>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</si>
  <si>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</si>
  <si>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</si>
  <si>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</si>
  <si>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</si>
  <si>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</si>
  <si>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</si>
  <si>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</si>
  <si>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</si>
  <si>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</si>
  <si>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</si>
  <si>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</si>
  <si>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</si>
  <si>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</si>
  <si>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</si>
  <si>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</si>
  <si>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</si>
  <si>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</si>
  <si>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</si>
  <si>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</si>
  <si>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</si>
  <si>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</si>
  <si>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</si>
  <si>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</si>
  <si>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</si>
  <si>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</si>
  <si>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</si>
  <si>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</si>
  <si>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</si>
  <si>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</si>
  <si>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</si>
  <si>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</si>
  <si>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</si>
  <si>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</si>
  <si>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</si>
  <si>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</si>
  <si>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</si>
  <si>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</si>
  <si>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</si>
  <si>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</si>
  <si>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</si>
  <si>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</si>
  <si>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</si>
  <si>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</si>
  <si>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</si>
  <si>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</si>
  <si>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</si>
  <si>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</si>
  <si>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</si>
  <si>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</si>
  <si>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</si>
  <si>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</si>
  <si>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</si>
  <si>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</si>
  <si>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</si>
  <si>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</si>
  <si>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</si>
  <si>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</si>
  <si>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</si>
  <si>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</si>
  <si>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</si>
  <si>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</si>
  <si>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</si>
  <si>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</si>
  <si>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</si>
  <si>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</si>
  <si>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</si>
  <si>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</si>
  <si>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</si>
  <si>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</si>
  <si>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</si>
  <si>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</si>
  <si>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</si>
  <si>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</si>
  <si>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</si>
  <si>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</si>
  <si>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</si>
  <si>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</si>
  <si>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</si>
  <si>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</si>
  <si>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</si>
  <si>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</si>
  <si>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</si>
  <si>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</si>
  <si>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</si>
  <si>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</si>
  <si>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</si>
  <si>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</si>
  <si>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</si>
  <si>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</si>
  <si>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</si>
  <si>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</si>
  <si>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</si>
  <si>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</si>
  <si>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</si>
  <si>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</si>
  <si>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</si>
  <si>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</si>
  <si>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</si>
  <si>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</si>
  <si>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</si>
  <si>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</si>
  <si>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</si>
  <si>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</si>
  <si>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</si>
  <si>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</si>
  <si>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</si>
  <si>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</si>
  <si>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</si>
  <si>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</si>
  <si>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</si>
  <si>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</si>
  <si>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</si>
  <si>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</si>
  <si>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</si>
  <si>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</si>
  <si>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</si>
  <si>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</si>
  <si>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</si>
  <si>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</si>
  <si>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</si>
  <si>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</si>
  <si>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</si>
  <si>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</si>
  <si>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</si>
  <si>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</si>
  <si>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</si>
  <si>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</si>
  <si>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</si>
  <si>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</si>
  <si>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</si>
  <si>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</si>
  <si>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</si>
  <si>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</si>
  <si>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</si>
  <si>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</si>
  <si>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</si>
  <si>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</si>
  <si>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</si>
  <si>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</si>
  <si>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</si>
  <si>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</si>
  <si>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</si>
  <si>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</si>
  <si>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</si>
  <si>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</si>
  <si>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</si>
  <si>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</si>
  <si>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</si>
  <si>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</si>
  <si>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</si>
  <si>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</si>
  <si>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</si>
  <si>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</si>
  <si>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</si>
  <si>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</si>
  <si>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</si>
  <si>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</si>
  <si>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</si>
  <si>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</si>
  <si>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</si>
  <si>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</si>
  <si>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</si>
  <si>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</si>
  <si>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</si>
  <si>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</si>
  <si>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</si>
  <si>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</si>
  <si>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</si>
  <si>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</si>
  <si>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</si>
  <si>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</si>
  <si>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</si>
  <si>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</si>
  <si>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</si>
  <si>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</si>
  <si>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</si>
  <si>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</si>
  <si>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</si>
  <si>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</si>
  <si>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</si>
  <si>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</si>
  <si>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</si>
  <si>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</si>
  <si>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</si>
  <si>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</si>
  <si>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</si>
  <si>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</si>
  <si>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</si>
  <si>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</si>
  <si>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</si>
  <si>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</si>
  <si>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</si>
  <si>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</si>
  <si>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</si>
  <si>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</si>
  <si>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</si>
  <si>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</si>
  <si>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</si>
  <si>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</si>
  <si>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</si>
  <si>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</si>
  <si>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</si>
  <si>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</si>
  <si>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</si>
  <si>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</si>
  <si>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</si>
  <si>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</si>
  <si>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</si>
  <si>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</si>
  <si>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</si>
  <si>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</si>
  <si>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</si>
  <si>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</si>
  <si>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</si>
  <si>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</si>
  <si>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</si>
  <si>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</si>
  <si>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</si>
  <si>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</si>
  <si>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</si>
  <si>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</si>
  <si>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</si>
  <si>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</si>
  <si>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</si>
  <si>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</si>
  <si>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</si>
  <si>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</si>
  <si>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</si>
  <si>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</si>
  <si>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</si>
  <si>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</si>
  <si>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</si>
  <si>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</si>
  <si>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</si>
  <si>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</si>
  <si>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</si>
  <si>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</si>
  <si>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</si>
  <si>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</si>
  <si>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</si>
  <si>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</si>
  <si>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</si>
  <si>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</si>
  <si>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</si>
  <si>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</si>
  <si>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</si>
  <si>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</si>
  <si>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</si>
  <si>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</si>
  <si>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</si>
  <si>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</si>
  <si>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</si>
  <si>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</si>
  <si>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</si>
  <si>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</si>
  <si>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</si>
  <si>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</si>
  <si>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</si>
  <si>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</si>
  <si>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</si>
  <si>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</si>
  <si>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</si>
  <si>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</si>
  <si>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</si>
  <si>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</si>
  <si>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</si>
  <si>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</si>
  <si>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</si>
  <si>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</si>
  <si>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</si>
  <si>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</si>
  <si>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</si>
  <si>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</si>
  <si>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</si>
  <si>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</si>
  <si>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</si>
  <si>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</si>
  <si>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</si>
  <si>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</si>
  <si>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</si>
  <si>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</si>
  <si>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</si>
  <si>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</si>
  <si>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</si>
  <si>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</si>
  <si>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</si>
  <si>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</si>
  <si>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</si>
  <si>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</si>
  <si>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</si>
  <si>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</si>
  <si>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</si>
  <si>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</si>
  <si>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</si>
  <si>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</si>
  <si>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</si>
  <si>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</si>
  <si>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</si>
  <si>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</si>
  <si>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</si>
  <si>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</si>
  <si>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</si>
  <si>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</si>
  <si>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</si>
  <si>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</si>
  <si>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</si>
  <si>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</si>
  <si>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</si>
  <si>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</si>
  <si>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</si>
  <si>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</si>
  <si>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</si>
  <si>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</si>
  <si>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</si>
  <si>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</si>
  <si>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</si>
  <si>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</si>
  <si>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</si>
  <si>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</si>
  <si>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</si>
  <si>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</si>
  <si>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</si>
  <si>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</si>
  <si>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</si>
  <si>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</si>
  <si>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</si>
  <si>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</si>
  <si>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</si>
  <si>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</si>
  <si>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</si>
  <si>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</si>
  <si>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</si>
  <si>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</si>
  <si>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</si>
  <si>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</si>
  <si>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</si>
  <si>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</si>
  <si>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</si>
  <si>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</si>
  <si>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</si>
  <si>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</si>
  <si>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</si>
  <si>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</si>
  <si>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</si>
  <si>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</si>
  <si>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</si>
  <si>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</si>
  <si>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</si>
  <si>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</si>
  <si>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</si>
  <si>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</si>
  <si>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</si>
  <si>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</si>
  <si>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</si>
  <si>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</si>
  <si>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</si>
  <si>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</si>
  <si>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</si>
  <si>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</si>
  <si>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</si>
  <si>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</si>
  <si>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</si>
  <si>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</si>
  <si>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</si>
  <si>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</si>
  <si>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</si>
  <si>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</si>
  <si>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</si>
  <si>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</si>
  <si>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</si>
  <si>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</si>
  <si>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</si>
  <si>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</si>
  <si>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</si>
  <si>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</si>
  <si>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</si>
  <si>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</si>
  <si>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</si>
  <si>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</si>
  <si>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</si>
  <si>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</si>
  <si>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</si>
  <si>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</si>
  <si>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</si>
  <si>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</si>
  <si>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</si>
  <si>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</si>
  <si>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</si>
  <si>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</si>
  <si>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</si>
  <si>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</si>
  <si>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</si>
  <si>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</si>
  <si>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</si>
  <si>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</si>
  <si>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</si>
  <si>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</si>
  <si>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</si>
  <si>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</si>
  <si>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</si>
  <si>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</si>
  <si>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</si>
  <si>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</si>
  <si>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</si>
  <si>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</si>
  <si>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</si>
  <si>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</si>
  <si>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</si>
  <si>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</si>
  <si>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</si>
  <si>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</si>
  <si>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</si>
  <si>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</si>
  <si>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</si>
  <si>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</si>
  <si>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</si>
  <si>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</si>
  <si>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</si>
  <si>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</si>
  <si>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</si>
  <si>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</si>
  <si>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</si>
  <si>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</si>
  <si>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</si>
  <si>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</si>
  <si>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</si>
  <si>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</si>
  <si>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</si>
  <si>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</si>
  <si>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</si>
  <si>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</si>
  <si>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</si>
  <si>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</si>
  <si>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</si>
  <si>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</si>
  <si>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</si>
  <si>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</si>
  <si>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</si>
  <si>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</si>
  <si>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</si>
  <si>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</si>
  <si>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</si>
  <si>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</si>
  <si>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</si>
  <si>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</si>
  <si>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</si>
  <si>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</si>
  <si>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</si>
  <si>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</si>
  <si>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</si>
  <si>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</si>
  <si>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</si>
  <si>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</si>
  <si>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</si>
  <si>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</si>
  <si>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</si>
  <si>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</si>
  <si>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</si>
  <si>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</si>
  <si>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</si>
  <si>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</si>
  <si>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</si>
  <si>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</si>
  <si>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</si>
  <si>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</si>
  <si>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</si>
  <si>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</si>
  <si>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</si>
  <si>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</si>
  <si>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</si>
  <si>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</si>
  <si>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</si>
  <si>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</si>
  <si>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</si>
  <si>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</si>
  <si>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</si>
  <si>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</si>
  <si>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</si>
  <si>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</si>
  <si>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</si>
  <si>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</si>
  <si>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</si>
  <si>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</si>
  <si>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</si>
  <si>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</si>
  <si>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</si>
  <si>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</si>
  <si>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</si>
  <si>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</si>
  <si>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</si>
  <si>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</si>
  <si>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</si>
  <si>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</si>
  <si>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</si>
  <si>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</si>
  <si>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</si>
  <si>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</si>
  <si>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</si>
  <si>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</si>
  <si>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</si>
  <si>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</si>
  <si>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</si>
  <si>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</si>
  <si>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</si>
  <si>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</si>
  <si>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</si>
  <si>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</si>
  <si>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</si>
  <si>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</si>
  <si>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</si>
  <si>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</si>
  <si>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</si>
  <si>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</si>
  <si>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</si>
  <si>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</si>
  <si>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</si>
  <si>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</si>
  <si>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</si>
  <si>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</si>
  <si>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</si>
  <si>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</si>
  <si>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</si>
  <si>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</si>
  <si>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</si>
  <si>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</si>
  <si>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</si>
  <si>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</si>
  <si>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</si>
  <si>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</si>
  <si>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</si>
  <si>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</si>
  <si>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</si>
  <si>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</si>
  <si>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</si>
  <si>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</si>
  <si>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</si>
  <si>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</si>
  <si>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</si>
  <si>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</si>
  <si>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</si>
  <si>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</si>
  <si>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</si>
  <si>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</si>
  <si>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</si>
  <si>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</si>
  <si>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</si>
  <si>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</si>
  <si>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</si>
  <si>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</si>
  <si>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</si>
  <si>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</si>
  <si>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</si>
  <si>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</si>
  <si>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</si>
  <si>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</si>
  <si>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</si>
  <si>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</si>
  <si>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</si>
  <si>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</si>
  <si>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</si>
  <si>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</si>
  <si>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</si>
  <si>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</si>
  <si>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</si>
  <si>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</si>
  <si>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</si>
  <si>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</si>
  <si>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</si>
  <si>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</si>
  <si>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</si>
  <si>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</si>
  <si>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</si>
  <si>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</si>
  <si>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</si>
  <si>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</si>
  <si>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</si>
  <si>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</si>
  <si>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</si>
  <si>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</si>
  <si>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</si>
  <si>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</si>
  <si>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</si>
  <si>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</si>
  <si>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</si>
  <si>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</si>
  <si>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</si>
  <si>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</si>
  <si>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</si>
  <si>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</si>
  <si>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</si>
  <si>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</si>
  <si>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</si>
  <si>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</si>
  <si>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</si>
  <si>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</si>
  <si>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</si>
  <si>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</si>
  <si>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</si>
  <si>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</si>
  <si>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</si>
  <si>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</si>
  <si>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</si>
  <si>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</si>
  <si>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</si>
  <si>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</si>
  <si>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</si>
  <si>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</si>
  <si>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</si>
  <si>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</si>
  <si>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</si>
  <si>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</si>
  <si>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</si>
  <si>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</si>
  <si>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</si>
  <si>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</si>
  <si>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</si>
  <si>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</si>
  <si>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</si>
  <si>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</si>
  <si>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</si>
  <si>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</si>
  <si>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</si>
  <si>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</si>
  <si>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</si>
  <si>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</si>
  <si>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</si>
  <si>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</si>
  <si>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</si>
  <si>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</si>
  <si>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</si>
  <si>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</si>
  <si>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</si>
  <si>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</si>
  <si>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</si>
  <si>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</si>
  <si>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</si>
  <si>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</si>
  <si>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</si>
  <si>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</si>
  <si>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</si>
  <si>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</si>
  <si>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</si>
  <si>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</si>
  <si>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</si>
  <si>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</si>
  <si>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</si>
  <si>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</si>
  <si>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</si>
  <si>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</si>
  <si>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</si>
  <si>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</si>
  <si>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</si>
  <si>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</si>
  <si>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</si>
  <si>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</si>
  <si>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</si>
  <si>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</si>
  <si>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</si>
  <si>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</si>
  <si>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</si>
  <si>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</si>
  <si>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</si>
  <si>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</si>
  <si>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</si>
  <si>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</si>
  <si>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</si>
  <si>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</si>
  <si>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</si>
  <si>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</si>
  <si>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</si>
  <si>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</si>
  <si>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</si>
  <si>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</si>
  <si>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</si>
  <si>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</si>
  <si>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</si>
  <si>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</si>
  <si>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</si>
  <si>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</si>
  <si>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</si>
  <si>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</si>
  <si>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</si>
  <si>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</si>
  <si>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</si>
  <si>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</si>
  <si>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</si>
  <si>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</si>
  <si>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</si>
  <si>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</si>
  <si>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</si>
  <si>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</si>
  <si>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</si>
  <si>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</si>
  <si>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</si>
  <si>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</si>
  <si>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</si>
  <si>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</si>
  <si>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</si>
  <si>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</si>
  <si>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</si>
  <si>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</si>
  <si>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</si>
  <si>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</si>
  <si>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</si>
  <si>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</si>
  <si>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</si>
  <si>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</si>
  <si>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</si>
  <si>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</si>
  <si>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</si>
  <si>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</si>
  <si>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</si>
  <si>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</si>
  <si>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</si>
  <si>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</si>
  <si>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</si>
  <si>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</si>
  <si>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</si>
  <si>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</si>
  <si>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</si>
  <si>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</si>
  <si>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</si>
  <si>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</si>
  <si>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</si>
  <si>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</si>
  <si>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</si>
  <si>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</si>
  <si>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</si>
  <si>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</si>
  <si>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</si>
  <si>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</si>
  <si>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</si>
  <si>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</si>
  <si>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</si>
  <si>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</si>
  <si>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</si>
  <si>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</si>
  <si>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</si>
  <si>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</si>
  <si>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</si>
  <si>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</si>
  <si>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</si>
  <si>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</si>
  <si>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</si>
  <si>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</si>
  <si>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</si>
  <si>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</si>
  <si>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</si>
  <si>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</si>
  <si>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</si>
  <si>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</si>
  <si>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</si>
  <si>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</si>
  <si>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</si>
  <si>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</si>
  <si>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</si>
  <si>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</si>
  <si>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</si>
  <si>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</si>
  <si>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</si>
  <si>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</si>
  <si>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</si>
  <si>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</si>
  <si>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</si>
  <si>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</si>
  <si>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</si>
  <si>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</si>
  <si>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</si>
  <si>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</si>
  <si>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</si>
  <si>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</si>
  <si>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</si>
  <si>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</si>
  <si>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</si>
  <si>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</si>
  <si>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</si>
  <si>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</si>
  <si>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</si>
  <si>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</si>
  <si>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</si>
  <si>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</si>
  <si>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</si>
  <si>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</si>
  <si>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</si>
  <si>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</si>
  <si>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</si>
  <si>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</si>
  <si>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</si>
  <si>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</si>
  <si>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</si>
  <si>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</si>
  <si>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</si>
  <si>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</si>
  <si>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</si>
  <si>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</si>
  <si>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</si>
  <si>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</si>
  <si>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</si>
  <si>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</si>
  <si>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</si>
  <si>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</si>
  <si>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</si>
  <si>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</si>
  <si>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</si>
  <si>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</si>
  <si>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</si>
  <si>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</si>
  <si>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</si>
  <si>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</si>
  <si>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</si>
  <si>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</si>
  <si>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</si>
  <si>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</si>
  <si>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</si>
  <si>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</si>
  <si>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</si>
  <si>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</si>
  <si>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</si>
  <si>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</si>
  <si>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</si>
  <si>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</si>
  <si>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</si>
  <si>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</si>
  <si>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</si>
  <si>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</si>
  <si>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</si>
  <si>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</si>
  <si>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</si>
  <si>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</si>
  <si>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</si>
  <si>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</si>
  <si>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</si>
  <si>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</si>
  <si>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</si>
  <si>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</si>
  <si>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</si>
  <si>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</si>
  <si>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</si>
  <si>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</si>
  <si>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</si>
  <si>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</si>
  <si>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</si>
  <si>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</si>
  <si>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</si>
  <si>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</si>
  <si>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</si>
  <si>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</si>
  <si>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</si>
  <si>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</si>
  <si>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</si>
  <si>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</si>
  <si>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</si>
  <si>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</si>
  <si>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</si>
  <si>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</si>
  <si>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</si>
  <si>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</si>
  <si>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</si>
  <si>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</si>
  <si>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</si>
  <si>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</si>
  <si>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</si>
  <si>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</si>
  <si>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</si>
  <si>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</si>
  <si>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</si>
  <si>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</si>
  <si>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</si>
  <si>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</si>
  <si>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</si>
  <si>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</si>
  <si>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</si>
  <si>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</si>
  <si>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</si>
  <si>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</si>
  <si>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</si>
  <si>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</si>
  <si>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</si>
  <si>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</si>
  <si>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</si>
  <si>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</si>
  <si>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</si>
  <si>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</si>
  <si>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</si>
  <si>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</si>
  <si>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</si>
  <si>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</si>
  <si>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</si>
  <si>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</si>
  <si>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</si>
  <si>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</si>
  <si>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</si>
  <si>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</si>
  <si>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</si>
  <si>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</si>
  <si>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</si>
  <si>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</si>
  <si>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</si>
  <si>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</si>
  <si>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</si>
  <si>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</si>
  <si>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</si>
  <si>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</si>
  <si>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</si>
  <si>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</si>
  <si>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</si>
  <si>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</si>
  <si>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</si>
  <si>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</si>
  <si>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</si>
  <si>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</si>
  <si>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</si>
  <si>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</si>
  <si>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</si>
  <si>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</si>
  <si>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</si>
  <si>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</si>
  <si>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</si>
  <si>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</si>
  <si>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</si>
  <si>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</si>
  <si>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</si>
  <si>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</si>
  <si>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</si>
  <si>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</si>
  <si>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</si>
  <si>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</si>
  <si>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</si>
  <si>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</si>
  <si>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</si>
  <si>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</si>
  <si>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</si>
  <si>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</si>
  <si>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</si>
  <si>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</si>
  <si>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</si>
  <si>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</si>
  <si>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</si>
  <si>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</si>
  <si>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</si>
  <si>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</si>
  <si>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</si>
  <si>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</si>
  <si>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</si>
  <si>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</si>
  <si>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</si>
  <si>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</si>
  <si>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</si>
  <si>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</si>
  <si>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</si>
  <si>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</si>
  <si>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</si>
  <si>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</si>
  <si>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</si>
  <si>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</si>
  <si>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</si>
  <si>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</si>
  <si>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</si>
  <si>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</si>
  <si>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</si>
  <si>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</si>
  <si>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</si>
  <si>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</si>
  <si>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</si>
  <si>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</si>
  <si>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</si>
  <si>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</si>
  <si>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</si>
  <si>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</si>
  <si>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</si>
  <si>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</si>
  <si>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</si>
  <si>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</si>
  <si>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</si>
  <si>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</si>
  <si>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</si>
  <si>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</si>
  <si>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</si>
  <si>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</si>
  <si>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</si>
  <si>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</si>
  <si>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</si>
  <si>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</si>
  <si>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</si>
  <si>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</si>
  <si>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</si>
  <si>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</si>
  <si>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</si>
  <si>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</si>
  <si>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</si>
  <si>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</si>
  <si>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</si>
  <si>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</si>
  <si>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</si>
  <si>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</si>
  <si>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</si>
  <si>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</si>
  <si>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</si>
  <si>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</si>
  <si>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</si>
  <si>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</si>
  <si>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</si>
  <si>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</si>
  <si>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</si>
  <si>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</si>
  <si>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</si>
  <si>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</si>
  <si>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</si>
  <si>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</si>
  <si>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</si>
  <si>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</si>
  <si>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</si>
  <si>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</si>
  <si>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</si>
  <si>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</si>
  <si>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</si>
  <si>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</si>
  <si>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</si>
  <si>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</si>
  <si>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</si>
  <si>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</si>
  <si>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</si>
  <si>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</si>
  <si>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</si>
  <si>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</si>
  <si>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</si>
  <si>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</si>
  <si>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</si>
  <si>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</si>
  <si>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</si>
  <si>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</si>
  <si>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</si>
  <si>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</si>
  <si>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</si>
  <si>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</si>
  <si>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</si>
  <si>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</si>
  <si>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</si>
  <si>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</si>
  <si>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</si>
  <si>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</si>
  <si>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</si>
  <si>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</si>
  <si>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</si>
  <si>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</si>
  <si>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</si>
  <si>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</si>
  <si>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</si>
  <si>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</si>
  <si>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</si>
  <si>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</si>
  <si>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</si>
  <si>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</si>
  <si>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</si>
  <si>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</si>
  <si>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</si>
  <si>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</si>
  <si>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</si>
  <si>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</si>
  <si>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</si>
  <si>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</si>
  <si>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</si>
  <si>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</si>
  <si>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</si>
  <si>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</si>
  <si>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</si>
  <si>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</si>
  <si>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</si>
  <si>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</si>
  <si>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</si>
  <si>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</si>
  <si>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</si>
  <si>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</si>
  <si>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</si>
  <si>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</si>
  <si>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</si>
  <si>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</si>
  <si>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</si>
  <si>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</si>
  <si>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</si>
  <si>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</si>
  <si>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</si>
  <si>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</si>
  <si>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</si>
  <si>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</si>
  <si>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</si>
  <si>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</si>
  <si>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</si>
  <si>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</si>
  <si>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</si>
  <si>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</si>
  <si>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</si>
  <si>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</si>
  <si>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</si>
  <si>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</si>
  <si>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</si>
  <si>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</si>
  <si>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</si>
  <si>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</si>
  <si>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</si>
  <si>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</si>
  <si>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</si>
  <si>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</si>
  <si>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</si>
  <si>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</si>
  <si>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</si>
  <si>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</si>
  <si>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</si>
  <si>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</si>
  <si>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</si>
  <si>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</si>
  <si>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</si>
  <si>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</si>
  <si>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</si>
  <si>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</si>
  <si>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</si>
  <si>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</si>
  <si>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</si>
  <si>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</si>
  <si>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</si>
  <si>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</si>
  <si>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</si>
  <si>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</si>
  <si>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</si>
  <si>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</si>
  <si>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</si>
  <si>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</si>
  <si>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</si>
  <si>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</si>
  <si>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</si>
  <si>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</si>
  <si>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</si>
  <si>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</si>
  <si>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</si>
  <si>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</si>
  <si>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</si>
  <si>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</si>
  <si>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</si>
  <si>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</si>
  <si>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</si>
  <si>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</si>
  <si>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</si>
  <si>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</si>
  <si>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</si>
  <si>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</si>
  <si>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</si>
  <si>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</si>
  <si>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</si>
  <si>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</si>
  <si>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</si>
  <si>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</si>
  <si>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</si>
  <si>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</si>
  <si>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</si>
  <si>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</si>
  <si>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</si>
  <si>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</si>
  <si>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</si>
  <si>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</si>
  <si>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</si>
  <si>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</si>
  <si>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</si>
  <si>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</si>
  <si>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</si>
  <si>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</si>
  <si>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</si>
  <si>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</si>
  <si>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</si>
  <si>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</si>
  <si>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</si>
  <si>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</si>
  <si>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</si>
  <si>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</si>
  <si>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</si>
  <si>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</si>
  <si>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</si>
  <si>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</si>
  <si>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</si>
  <si>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</si>
  <si>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</si>
  <si>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</si>
  <si>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</si>
  <si>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</si>
  <si>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</si>
  <si>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</si>
  <si>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</si>
  <si>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</si>
  <si>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</si>
  <si>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</si>
  <si>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</si>
  <si>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</si>
  <si>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</si>
  <si>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</si>
  <si>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</si>
  <si>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</si>
  <si>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</si>
  <si>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</si>
  <si>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</si>
  <si>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</si>
  <si>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</si>
  <si>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</si>
  <si>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</si>
  <si>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</si>
  <si>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</si>
  <si>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</si>
  <si>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</si>
  <si>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</si>
  <si>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</si>
  <si>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</si>
  <si>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</si>
  <si>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</si>
  <si>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</si>
  <si>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</si>
  <si>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</si>
  <si>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</si>
  <si>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</si>
  <si>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</si>
  <si>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</si>
  <si>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</si>
  <si>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</si>
  <si>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</si>
  <si>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</si>
  <si>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</si>
  <si>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</si>
  <si>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</si>
  <si>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</si>
  <si>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</si>
  <si>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</si>
  <si>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</si>
  <si>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</si>
  <si>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</si>
  <si>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</si>
  <si>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</si>
  <si>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</si>
  <si>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</si>
  <si>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</si>
  <si>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</si>
  <si>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</si>
  <si>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</si>
  <si>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</si>
  <si>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</si>
  <si>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</si>
  <si>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</si>
  <si>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</si>
  <si>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</si>
  <si>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</si>
  <si>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</si>
  <si>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</si>
  <si>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</si>
  <si>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</si>
  <si>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</si>
  <si>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</si>
  <si>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</si>
  <si>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</si>
  <si>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</si>
  <si>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</si>
  <si>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</si>
  <si>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</si>
  <si>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</si>
  <si>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</si>
  <si>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</si>
  <si>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</si>
  <si>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</si>
  <si>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</si>
  <si>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</si>
  <si>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</si>
  <si>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</si>
  <si>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</si>
  <si>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</si>
  <si>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</si>
  <si>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</si>
  <si>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</si>
  <si>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</si>
  <si>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</si>
  <si>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</si>
  <si>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</si>
  <si>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</si>
  <si>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</si>
  <si>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</si>
  <si>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</si>
  <si>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</si>
  <si>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</si>
  <si>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</si>
  <si>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</si>
  <si>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</si>
  <si>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</si>
  <si>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</si>
  <si>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</si>
  <si>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</si>
  <si>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</si>
  <si>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</si>
  <si>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</si>
  <si>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</si>
  <si>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</si>
  <si>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</si>
  <si>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</si>
  <si>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</si>
  <si>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</si>
  <si>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</si>
  <si>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</si>
  <si>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</si>
  <si>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</si>
  <si>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</si>
  <si>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</si>
  <si>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</si>
  <si>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</si>
  <si>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</si>
  <si>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</si>
  <si>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</si>
  <si>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</si>
  <si>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</si>
  <si>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</si>
  <si>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</si>
  <si>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</si>
  <si>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</si>
  <si>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</si>
  <si>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</si>
  <si>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</si>
  <si>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</si>
  <si>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</si>
  <si>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</si>
  <si>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</si>
  <si>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</si>
  <si>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</si>
  <si>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</si>
  <si>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</si>
  <si>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</si>
  <si>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</si>
  <si>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</si>
  <si>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</si>
  <si>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</si>
  <si>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</si>
  <si>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</si>
  <si>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</si>
  <si>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</si>
  <si>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</si>
  <si>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</si>
  <si>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</si>
  <si>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</si>
  <si>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</si>
  <si>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</si>
  <si>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</si>
  <si>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</si>
  <si>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</si>
  <si>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</si>
  <si>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</si>
  <si>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</si>
  <si>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</si>
  <si>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</si>
  <si>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</si>
  <si>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</si>
  <si>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</si>
  <si>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</si>
  <si>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</si>
  <si>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</si>
  <si>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</si>
  <si>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</si>
  <si>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</si>
  <si>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</si>
  <si>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</si>
  <si>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</si>
  <si>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</si>
  <si>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</si>
  <si>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</si>
  <si>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</si>
  <si>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</si>
  <si>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</si>
  <si>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</si>
  <si>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</si>
  <si>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</si>
  <si>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</si>
  <si>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</si>
  <si>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</si>
  <si>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</si>
  <si>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</si>
  <si>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</si>
  <si>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</si>
  <si>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</si>
  <si>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</si>
  <si>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</si>
  <si>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</si>
  <si>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</si>
  <si>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</si>
  <si>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</si>
  <si>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</si>
  <si>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</si>
  <si>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</si>
  <si>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</si>
  <si>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</si>
  <si>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</si>
  <si>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</si>
  <si>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</si>
  <si>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</si>
  <si>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</si>
  <si>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</si>
  <si>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</si>
  <si>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</si>
  <si>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</si>
  <si>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</si>
  <si>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</si>
  <si>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</si>
  <si>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</si>
  <si>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</si>
  <si>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</si>
  <si>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</si>
  <si>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</si>
  <si>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</si>
  <si>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</si>
  <si>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</si>
  <si>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</si>
  <si>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</si>
  <si>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</si>
  <si>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</si>
  <si>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</si>
  <si>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</si>
  <si>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</si>
  <si>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</si>
  <si>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</si>
  <si>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</si>
  <si>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</si>
  <si>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</si>
  <si>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</si>
  <si>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</si>
  <si>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</si>
  <si>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</si>
  <si>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</si>
  <si>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</si>
  <si>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</si>
  <si>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</si>
  <si>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</si>
  <si>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</si>
  <si>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</si>
  <si>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</si>
  <si>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</si>
  <si>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</si>
  <si>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</si>
  <si>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</si>
  <si>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</si>
  <si>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</si>
  <si>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</si>
  <si>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</si>
  <si>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</si>
  <si>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</si>
  <si>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</si>
  <si>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</si>
  <si>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</si>
  <si>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</si>
  <si>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</si>
  <si>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</si>
  <si>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</si>
  <si>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</si>
  <si>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</si>
  <si>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</si>
  <si>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</si>
  <si>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</si>
  <si>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</si>
  <si>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</si>
  <si>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</si>
  <si>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</si>
  <si>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</si>
  <si>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</si>
  <si>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</si>
  <si>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</si>
  <si>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</si>
  <si>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</si>
  <si>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</si>
  <si>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</si>
  <si>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</si>
  <si>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</si>
  <si>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</si>
  <si>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</si>
  <si>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</si>
  <si>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</si>
  <si>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</si>
  <si>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</si>
  <si>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</si>
  <si>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</si>
  <si>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</si>
  <si>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</si>
  <si>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</si>
  <si>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</si>
  <si>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</si>
  <si>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</si>
  <si>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</si>
  <si>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</si>
  <si>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</si>
  <si>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</si>
  <si>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</si>
  <si>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</si>
  <si>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</si>
  <si>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</si>
  <si>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</si>
  <si>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</si>
  <si>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</si>
  <si>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</si>
  <si>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</si>
  <si>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</si>
  <si>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</si>
  <si>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</si>
  <si>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</si>
  <si>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</si>
  <si>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</si>
  <si>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</si>
  <si>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</si>
  <si>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</si>
  <si>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</si>
  <si>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</si>
  <si>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</si>
  <si>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</si>
  <si>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</si>
  <si>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</si>
  <si>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</si>
  <si>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</si>
  <si>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</si>
  <si>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</si>
  <si>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</si>
  <si>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</si>
  <si>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</si>
  <si>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</si>
  <si>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</si>
  <si>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</si>
  <si>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</si>
  <si>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</si>
  <si>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</si>
  <si>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</si>
  <si>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</si>
  <si>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</si>
  <si>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</si>
  <si>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</si>
  <si>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</si>
  <si>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</si>
  <si>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</si>
  <si>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</si>
  <si>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</si>
  <si>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</si>
  <si>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</si>
  <si>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</si>
  <si>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</si>
  <si>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</si>
  <si>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</si>
  <si>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</si>
  <si>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</si>
  <si>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</si>
  <si>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</si>
  <si>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</si>
  <si>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</si>
  <si>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</si>
  <si>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</si>
  <si>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</si>
  <si>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</si>
  <si>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</si>
  <si>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</si>
  <si>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</si>
  <si>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</si>
  <si>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</si>
  <si>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</si>
  <si>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</si>
  <si>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</si>
  <si>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</si>
  <si>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</si>
  <si>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</si>
  <si>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</si>
  <si>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</si>
  <si>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</si>
  <si>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</si>
  <si>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</si>
  <si>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</si>
  <si>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</si>
  <si>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</si>
  <si>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</si>
  <si>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</si>
  <si>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</si>
  <si>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</si>
  <si>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</si>
  <si>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</si>
  <si>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</si>
  <si>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</si>
  <si>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</si>
  <si>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</si>
  <si>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</si>
  <si>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</si>
  <si>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</si>
  <si>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</si>
  <si>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</si>
  <si>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</si>
  <si>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</si>
  <si>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</si>
  <si>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</si>
  <si>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</si>
  <si>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</si>
  <si>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</si>
  <si>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</si>
  <si>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</si>
  <si>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</si>
  <si>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</si>
  <si>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</si>
  <si>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</si>
  <si>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</si>
  <si>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</si>
  <si>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</si>
  <si>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</si>
  <si>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</si>
  <si>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</si>
  <si>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</si>
  <si>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</si>
  <si>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</si>
  <si>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</si>
  <si>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</si>
  <si>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</si>
  <si>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</si>
  <si>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</si>
  <si>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</si>
  <si>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</si>
  <si>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</si>
  <si>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</si>
  <si>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</si>
  <si>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</si>
  <si>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</si>
  <si>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</si>
  <si>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</si>
  <si>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</si>
  <si>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</si>
  <si>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</si>
  <si>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</si>
  <si>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</si>
  <si>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</si>
  <si>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</si>
  <si>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</si>
  <si>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</si>
  <si>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</si>
  <si>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</si>
  <si>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</si>
  <si>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</si>
  <si>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</si>
  <si>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</si>
  <si>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</si>
  <si>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</si>
  <si>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</si>
  <si>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</si>
  <si>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</si>
  <si>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</si>
  <si>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</si>
  <si>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</si>
  <si>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</si>
  <si>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</si>
  <si>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</si>
  <si>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</si>
  <si>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</si>
  <si>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</si>
  <si>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</si>
  <si>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</si>
  <si>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</si>
  <si>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</si>
  <si>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</si>
  <si>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</si>
  <si>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</si>
  <si>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</si>
  <si>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</si>
  <si>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</si>
  <si>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</si>
  <si>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</si>
  <si>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</si>
  <si>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</si>
  <si>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</si>
  <si>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</si>
  <si>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</si>
  <si>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</si>
  <si>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</si>
  <si>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</si>
  <si>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</si>
  <si>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</si>
  <si>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</si>
  <si>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</si>
  <si>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</si>
  <si>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</si>
  <si>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</si>
  <si>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</si>
  <si>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</si>
  <si>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</si>
  <si>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</si>
  <si>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</si>
  <si>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</si>
  <si>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</si>
  <si>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</si>
  <si>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</si>
  <si>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</si>
  <si>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</si>
  <si>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</si>
  <si>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</si>
  <si>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</si>
  <si>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</si>
  <si>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</si>
  <si>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</si>
  <si>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</si>
  <si>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</si>
  <si>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</si>
  <si>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</si>
  <si>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</si>
  <si>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</si>
  <si>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</si>
  <si>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</si>
  <si>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</si>
  <si>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</si>
  <si>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</si>
  <si>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</si>
  <si>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</si>
  <si>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</si>
  <si>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</si>
  <si>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</si>
  <si>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</si>
  <si>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</si>
  <si>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</si>
  <si>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</si>
  <si>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</si>
  <si>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</si>
  <si>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</si>
  <si>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</si>
  <si>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</si>
  <si>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</si>
  <si>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</si>
  <si>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</si>
  <si>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</si>
  <si>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</si>
  <si>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</si>
  <si>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</si>
  <si>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</si>
  <si>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</si>
  <si>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</si>
  <si>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</si>
  <si>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</si>
  <si>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</si>
  <si>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</si>
  <si>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</si>
  <si>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</si>
  <si>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</si>
  <si>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</si>
  <si>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</si>
  <si>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</si>
  <si>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</si>
  <si>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</si>
  <si>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</si>
  <si>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</si>
  <si>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</si>
  <si>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</si>
  <si>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</si>
  <si>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</si>
  <si>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</si>
  <si>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</si>
  <si>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</si>
  <si>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</si>
  <si>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</si>
  <si>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</si>
  <si>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</si>
  <si>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</si>
  <si>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</si>
  <si>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</si>
  <si>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</si>
  <si>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</si>
  <si>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</si>
  <si>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</si>
  <si>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</si>
  <si>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</si>
  <si>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</si>
  <si>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</si>
  <si>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</si>
  <si>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</si>
  <si>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</si>
  <si>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</si>
  <si>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</si>
  <si>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</si>
  <si>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</si>
  <si>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</si>
  <si>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</si>
  <si>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</si>
  <si>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</si>
  <si>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</si>
  <si>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</si>
  <si>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</si>
  <si>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</si>
  <si>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</si>
  <si>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</si>
  <si>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</si>
  <si>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</si>
  <si>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</si>
  <si>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</si>
  <si>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</si>
  <si>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</si>
  <si>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</si>
  <si>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</si>
  <si>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</si>
  <si>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</si>
  <si>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</si>
  <si>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</si>
  <si>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</si>
  <si>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</si>
  <si>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</si>
  <si>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</si>
  <si>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</si>
  <si>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</si>
  <si>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</si>
  <si>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</si>
  <si>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</si>
  <si>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</si>
  <si>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</si>
  <si>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</si>
  <si>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</si>
  <si>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</si>
  <si>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</si>
  <si>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</si>
  <si>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</si>
  <si>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</si>
  <si>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</si>
  <si>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</si>
  <si>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</si>
  <si>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</si>
  <si>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</si>
  <si>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</si>
  <si>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</si>
  <si>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</si>
  <si>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</si>
  <si>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</si>
  <si>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</si>
  <si>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</si>
  <si>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</si>
  <si>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</si>
  <si>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</si>
  <si>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</si>
  <si>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</si>
  <si>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</si>
  <si>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</si>
  <si>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</si>
  <si>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</si>
  <si>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</si>
  <si>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</si>
  <si>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</si>
  <si>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</si>
  <si>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</si>
  <si>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</si>
  <si>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</si>
  <si>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</si>
  <si>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</si>
  <si>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</si>
  <si>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</si>
  <si>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</si>
  <si>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</si>
  <si>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</si>
  <si>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</si>
  <si>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</si>
  <si>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</si>
  <si>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</si>
  <si>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</si>
  <si>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</si>
  <si>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</si>
  <si>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</si>
  <si>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</si>
  <si>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</si>
  <si>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</si>
  <si>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</si>
  <si>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</si>
  <si>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</si>
  <si>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</si>
  <si>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</si>
  <si>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</si>
  <si>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</si>
  <si>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</si>
  <si>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</si>
  <si>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</si>
  <si>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</si>
  <si>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</si>
  <si>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</si>
  <si>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</si>
  <si>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</si>
  <si>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</si>
  <si>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</si>
  <si>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</si>
  <si>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</si>
  <si>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</si>
  <si>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</si>
  <si>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</si>
  <si>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</si>
  <si>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</si>
  <si>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</si>
  <si>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</si>
  <si>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</si>
  <si>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</si>
  <si>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</si>
  <si>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</si>
  <si>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</si>
  <si>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</si>
  <si>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</si>
  <si>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</si>
  <si>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</si>
  <si>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</si>
  <si>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</si>
  <si>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</si>
  <si>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</si>
  <si>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</si>
  <si>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</si>
  <si>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</si>
  <si>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</si>
  <si>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</si>
  <si>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</si>
  <si>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</si>
  <si>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</si>
  <si>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</si>
  <si>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</si>
  <si>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</si>
  <si>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</si>
  <si>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</si>
  <si>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</si>
  <si>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</si>
  <si>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</si>
  <si>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</si>
  <si>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</si>
  <si>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</si>
  <si>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</si>
  <si>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</si>
  <si>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</si>
  <si>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</si>
  <si>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</si>
  <si>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</si>
  <si>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</si>
  <si>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</si>
  <si>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</si>
  <si>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</si>
  <si>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</si>
  <si>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</si>
  <si>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</si>
  <si>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</si>
  <si>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</si>
  <si>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</si>
  <si>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</si>
  <si>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</si>
  <si>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</si>
  <si>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</si>
  <si>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</si>
  <si>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</si>
  <si>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</si>
  <si>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</si>
  <si>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</si>
  <si>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</si>
  <si>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</si>
  <si>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</si>
  <si>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</si>
  <si>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</si>
  <si>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</si>
  <si>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</si>
  <si>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</si>
  <si>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</si>
  <si>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</si>
  <si>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</si>
  <si>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</si>
  <si>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</si>
  <si>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</si>
  <si>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</si>
  <si>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</si>
  <si>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</si>
  <si>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</si>
  <si>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</si>
  <si>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</si>
  <si>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</si>
  <si>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</si>
  <si>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</si>
  <si>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</si>
  <si>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</si>
  <si>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</si>
  <si>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</si>
  <si>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</si>
  <si>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</si>
  <si>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</si>
  <si>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</si>
  <si>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</si>
  <si>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</si>
  <si>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</si>
  <si>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</si>
  <si>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</si>
  <si>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</si>
  <si>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</si>
  <si>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</si>
  <si>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</si>
  <si>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</si>
  <si>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</si>
  <si>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</si>
  <si>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</si>
  <si>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</si>
  <si>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</si>
  <si>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</si>
  <si>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</si>
  <si>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</si>
  <si>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</si>
  <si>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</si>
  <si>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</si>
  <si>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</si>
  <si>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</si>
  <si>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</si>
  <si>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</si>
  <si>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</si>
  <si>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</si>
  <si>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</si>
  <si>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</si>
  <si>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</si>
  <si>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</si>
  <si>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</si>
  <si>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</si>
  <si>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</si>
  <si>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</si>
  <si>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</si>
  <si>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</si>
  <si>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</si>
  <si>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</si>
  <si>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</si>
  <si>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</si>
  <si>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</si>
  <si>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</si>
  <si>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</si>
  <si>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</si>
  <si>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</si>
  <si>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</si>
  <si>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</si>
  <si>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</si>
  <si>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</si>
  <si>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</si>
  <si>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</si>
  <si>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</si>
  <si>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</si>
  <si>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</si>
  <si>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</si>
  <si>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</si>
  <si>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</si>
  <si>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</si>
  <si>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</si>
  <si>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</si>
  <si>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</si>
  <si>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</si>
  <si>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</si>
  <si>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</si>
  <si>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</si>
  <si>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</si>
  <si>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</si>
  <si>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</si>
  <si>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</si>
  <si>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</si>
  <si>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</si>
  <si>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</si>
  <si>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</si>
  <si>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</si>
  <si>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</si>
  <si>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</si>
  <si>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</si>
  <si>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</si>
  <si>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</si>
  <si>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</si>
  <si>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</si>
  <si>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</si>
  <si>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</si>
  <si>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</si>
  <si>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</si>
  <si>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</si>
  <si>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</si>
  <si>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</si>
  <si>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</si>
  <si>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</si>
  <si>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</si>
  <si>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</si>
  <si>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</si>
  <si>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</si>
  <si>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</si>
  <si>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</si>
  <si>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</si>
  <si>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</si>
  <si>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</si>
  <si>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</si>
  <si>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</si>
  <si>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</si>
  <si>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</si>
  <si>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</si>
  <si>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</si>
  <si>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</si>
  <si>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</si>
  <si>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</si>
  <si>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</si>
  <si>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</si>
  <si>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</si>
  <si>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</si>
  <si>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</si>
  <si>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</si>
  <si>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</si>
  <si>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</si>
  <si>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</si>
  <si>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</si>
  <si>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</si>
  <si>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</si>
  <si>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</si>
  <si>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</si>
  <si>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</si>
  <si>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</si>
  <si>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</si>
  <si>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</si>
  <si>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</si>
  <si>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</si>
  <si>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</si>
  <si>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</si>
  <si>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</si>
  <si>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</si>
  <si>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</si>
  <si>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</si>
  <si>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</si>
  <si>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</si>
  <si>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</si>
  <si>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</si>
  <si>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</si>
  <si>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</si>
  <si>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</si>
  <si>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</si>
  <si>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</si>
  <si>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</si>
  <si>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</si>
  <si>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</si>
  <si>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</si>
  <si>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</si>
  <si>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</si>
  <si>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</si>
  <si>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</si>
  <si>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</si>
  <si>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</si>
  <si>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</si>
  <si>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</si>
  <si>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</si>
  <si>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</si>
  <si>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</si>
  <si>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</si>
  <si>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</si>
  <si>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</si>
  <si>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</si>
  <si>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</si>
  <si>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</si>
  <si>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</si>
  <si>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</si>
  <si>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</si>
  <si>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</si>
  <si>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</si>
  <si>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</si>
  <si>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</si>
  <si>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</si>
  <si>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</si>
  <si>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</si>
  <si>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</si>
  <si>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</si>
  <si>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</si>
  <si>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</si>
  <si>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</si>
  <si>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</si>
  <si>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</si>
  <si>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</si>
  <si>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</si>
  <si>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</si>
  <si>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</si>
  <si>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</si>
  <si>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</si>
  <si>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</si>
  <si>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</si>
  <si>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</si>
  <si>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</si>
  <si>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</si>
  <si>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</si>
  <si>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</si>
  <si>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</si>
  <si>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</si>
  <si>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</si>
  <si>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</si>
  <si>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</si>
  <si>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</si>
  <si>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</si>
  <si>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</si>
  <si>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</si>
  <si>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</si>
  <si>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</si>
  <si>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</si>
  <si>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</si>
  <si>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</si>
  <si>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</si>
  <si>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</si>
  <si>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</si>
  <si>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</si>
  <si>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</si>
  <si>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</si>
  <si>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</si>
  <si>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</si>
  <si>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</si>
  <si>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</si>
  <si>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</si>
  <si>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</si>
  <si>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</si>
  <si>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</si>
  <si>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</si>
  <si>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</si>
  <si>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</si>
  <si>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</si>
  <si>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</si>
  <si>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</si>
  <si>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</si>
  <si>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</si>
  <si>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</si>
  <si>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</si>
  <si>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</si>
  <si>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</si>
  <si>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</si>
  <si>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</si>
  <si>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</si>
  <si>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</si>
  <si>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</si>
  <si>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</si>
  <si>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</si>
  <si>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</si>
  <si>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</si>
  <si>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</si>
  <si>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</si>
  <si>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</si>
  <si>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</si>
  <si>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</si>
  <si>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</si>
  <si>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</si>
  <si>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</si>
  <si>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</si>
  <si>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</si>
  <si>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</si>
  <si>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</si>
  <si>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</si>
  <si>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</si>
  <si>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</si>
  <si>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</si>
  <si>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</si>
  <si>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</si>
  <si>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</si>
  <si>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</si>
  <si>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</si>
  <si>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</si>
  <si>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</si>
  <si>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</si>
  <si>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</si>
  <si>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</si>
  <si>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</si>
  <si>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</si>
  <si>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</si>
  <si>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</si>
  <si>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</si>
  <si>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</si>
  <si>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</si>
  <si>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</si>
  <si>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</si>
  <si>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</si>
  <si>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</si>
  <si>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</si>
  <si>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</si>
  <si>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</si>
  <si>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</si>
  <si>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</si>
  <si>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</si>
  <si>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</si>
  <si>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</si>
  <si>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</si>
  <si>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</si>
  <si>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</si>
  <si>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</si>
  <si>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</si>
  <si>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</si>
  <si>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</si>
  <si>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</si>
  <si>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</si>
  <si>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</si>
  <si>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</si>
  <si>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</si>
  <si>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</si>
  <si>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</si>
  <si>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</si>
  <si>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</si>
  <si>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</si>
  <si>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</si>
  <si>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</si>
  <si>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</si>
  <si>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</si>
  <si>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</si>
  <si>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</si>
  <si>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</si>
  <si>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</si>
  <si>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</si>
  <si>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</si>
  <si>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</si>
  <si>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</si>
  <si>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</si>
  <si>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</si>
  <si>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</si>
  <si>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</si>
  <si>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</si>
  <si>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</si>
  <si>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</si>
  <si>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</si>
  <si>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</si>
  <si>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</si>
  <si>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</si>
  <si>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</si>
  <si>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</si>
  <si>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</si>
  <si>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</si>
  <si>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</si>
  <si>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</si>
  <si>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</si>
  <si>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</si>
  <si>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</si>
  <si>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</si>
  <si>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</si>
  <si>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</si>
  <si>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</si>
  <si>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</si>
  <si>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</si>
  <si>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</si>
  <si>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</si>
  <si>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</si>
  <si>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</si>
  <si>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</si>
  <si>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</si>
  <si>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</si>
  <si>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</si>
  <si>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</si>
  <si>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</si>
  <si>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</si>
  <si>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</si>
  <si>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</si>
  <si>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</si>
  <si>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</si>
  <si>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</si>
  <si>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</si>
  <si>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</si>
  <si>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</si>
  <si>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</si>
  <si>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</si>
  <si>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</si>
  <si>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</si>
  <si>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</si>
  <si>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</si>
  <si>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</si>
  <si>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</si>
  <si>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</si>
  <si>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</si>
  <si>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</si>
  <si>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</si>
  <si>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</si>
  <si>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</si>
  <si>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</si>
  <si>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</si>
  <si>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</si>
  <si>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</si>
  <si>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</si>
  <si>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</si>
  <si>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</si>
  <si>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</si>
  <si>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</si>
  <si>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</si>
  <si>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</si>
  <si>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</si>
  <si>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</si>
  <si>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</si>
  <si>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</si>
  <si>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</si>
  <si>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</si>
  <si>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</si>
  <si>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</si>
  <si>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</si>
  <si>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</si>
  <si>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</si>
  <si>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</si>
  <si>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</si>
  <si>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</si>
  <si>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</si>
  <si>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</si>
  <si>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</si>
  <si>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</si>
  <si>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</si>
  <si>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</si>
  <si>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</si>
  <si>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</si>
  <si>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</si>
  <si>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</si>
  <si>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</si>
  <si>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</si>
  <si>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</si>
  <si>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</si>
  <si>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</si>
  <si>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</si>
  <si>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</si>
  <si>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</si>
  <si>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</si>
  <si>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</si>
  <si>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</si>
  <si>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</si>
  <si>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</si>
  <si>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</si>
  <si>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</si>
  <si>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</si>
  <si>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</si>
  <si>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</si>
  <si>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</si>
  <si>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</si>
  <si>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</si>
  <si>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</si>
  <si>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</si>
  <si>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</si>
  <si>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</si>
  <si>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</si>
  <si>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</si>
  <si>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</si>
  <si>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</si>
  <si>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</si>
  <si>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</si>
  <si>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</si>
  <si>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</si>
  <si>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</si>
  <si>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</si>
  <si>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</si>
  <si>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</si>
  <si>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</si>
  <si>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</si>
  <si>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</si>
  <si>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</si>
  <si>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</si>
  <si>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</si>
  <si>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</si>
  <si>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</si>
  <si>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</si>
  <si>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</si>
  <si>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</si>
  <si>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</si>
  <si>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</si>
  <si>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</si>
  <si>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</si>
  <si>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</si>
  <si>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</si>
  <si>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</si>
  <si>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</si>
  <si>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</si>
  <si>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</si>
  <si>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</si>
  <si>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</si>
  <si>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</si>
  <si>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</si>
  <si>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</si>
  <si>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</si>
  <si>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</si>
  <si>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</si>
  <si>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</si>
  <si>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</si>
  <si>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</si>
  <si>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</si>
  <si>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</si>
  <si>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</si>
  <si>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</si>
  <si>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</si>
  <si>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</si>
  <si>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</si>
  <si>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</si>
  <si>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</si>
  <si>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</si>
  <si>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</si>
  <si>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</si>
  <si>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</si>
  <si>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</si>
  <si>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</si>
  <si>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</si>
  <si>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</si>
  <si>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</si>
  <si>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</si>
  <si>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</si>
  <si>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</si>
  <si>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</si>
  <si>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</si>
  <si>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</si>
  <si>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</si>
  <si>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</si>
  <si>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</si>
  <si>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</si>
  <si>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</si>
  <si>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</si>
  <si>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</si>
  <si>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</si>
  <si>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</si>
  <si>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</si>
  <si>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</si>
  <si>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</si>
  <si>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</si>
  <si>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</si>
  <si>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</si>
  <si>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</si>
  <si>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</si>
  <si>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</si>
  <si>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</si>
  <si>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</si>
  <si>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</si>
  <si>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</si>
  <si>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</si>
  <si>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</si>
  <si>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</si>
  <si>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</si>
  <si>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</si>
  <si>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</si>
  <si>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</si>
  <si>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</si>
  <si>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</si>
  <si>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</si>
  <si>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</si>
  <si>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</si>
  <si>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</si>
  <si>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</si>
  <si>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</si>
  <si>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</si>
  <si>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</si>
  <si>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</si>
  <si>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</si>
  <si>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</si>
  <si>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</si>
  <si>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</si>
  <si>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</si>
  <si>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</si>
  <si>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</si>
  <si>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</si>
  <si>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</si>
  <si>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</si>
  <si>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</si>
  <si>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</si>
  <si>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</si>
  <si>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</si>
  <si>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</si>
  <si>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</si>
  <si>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</si>
  <si>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</si>
  <si>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</si>
  <si>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</si>
  <si>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</si>
  <si>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</si>
  <si>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</si>
  <si>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</si>
  <si>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</si>
  <si>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</si>
  <si>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</si>
  <si>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</si>
  <si>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</si>
  <si>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</si>
  <si>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</si>
  <si>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</si>
  <si>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</si>
  <si>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</si>
  <si>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</si>
  <si>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</si>
  <si>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</si>
  <si>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</si>
  <si>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</si>
  <si>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</si>
  <si>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</si>
  <si>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</si>
  <si>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</si>
  <si>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</si>
  <si>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</si>
  <si>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</si>
  <si>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</si>
  <si>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</si>
  <si>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</si>
  <si>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</si>
  <si>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</si>
  <si>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</si>
  <si>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</si>
  <si>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</si>
  <si>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</si>
  <si>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</si>
  <si>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</si>
  <si>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</si>
  <si>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</si>
  <si>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</si>
  <si>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</si>
  <si>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</si>
  <si>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</si>
  <si>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</si>
  <si>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</si>
  <si>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</si>
  <si>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</si>
  <si>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</si>
  <si>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</si>
  <si>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</si>
  <si>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</si>
  <si>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</si>
  <si>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</si>
  <si>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</si>
  <si>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</si>
  <si>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</si>
  <si>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</si>
  <si>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</si>
  <si>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</si>
  <si>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</si>
  <si>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</si>
  <si>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</si>
  <si>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</si>
  <si>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</si>
  <si>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</si>
  <si>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</si>
  <si>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</si>
  <si>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</si>
  <si>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</si>
  <si>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</si>
  <si>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</si>
  <si>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</si>
  <si>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</si>
  <si>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</si>
  <si>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</si>
  <si>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</si>
  <si>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</si>
  <si>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</si>
  <si>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</si>
  <si>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</si>
  <si>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</si>
  <si>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</si>
  <si>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</si>
  <si>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</si>
  <si>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</si>
  <si>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</si>
  <si>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</si>
  <si>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</si>
  <si>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</si>
  <si>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</si>
  <si>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</si>
  <si>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</si>
  <si>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</si>
  <si>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</si>
  <si>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</si>
  <si>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</si>
  <si>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</si>
  <si>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</si>
  <si>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</si>
  <si>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</si>
  <si>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</si>
  <si>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</si>
  <si>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</si>
  <si>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</si>
  <si>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</si>
  <si>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</si>
  <si>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</si>
  <si>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</si>
  <si>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</si>
  <si>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</si>
  <si>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</si>
  <si>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</si>
  <si>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</si>
  <si>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</si>
  <si>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</si>
  <si>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</si>
  <si>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</si>
  <si>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</si>
  <si>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</si>
  <si>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</si>
  <si>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</si>
  <si>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</si>
  <si>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</si>
  <si>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</si>
  <si>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</si>
  <si>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</si>
  <si>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</si>
  <si>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</si>
  <si>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</si>
  <si>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</si>
  <si>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</si>
  <si>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</si>
  <si>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</si>
  <si>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</si>
  <si>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</si>
  <si>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</si>
  <si>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</si>
  <si>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</si>
  <si>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</si>
  <si>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</si>
  <si>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</si>
  <si>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</si>
  <si>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</si>
  <si>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</si>
  <si>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</si>
  <si>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</si>
  <si>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</si>
  <si>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</si>
  <si>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</si>
  <si>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</si>
  <si>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</si>
  <si>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</si>
  <si>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</si>
  <si>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</si>
  <si>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</si>
  <si>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</si>
  <si>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</si>
  <si>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</si>
  <si>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</si>
  <si>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</si>
  <si>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</si>
  <si>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</si>
  <si>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</si>
  <si>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</si>
  <si>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</si>
  <si>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</si>
  <si>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</si>
  <si>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</si>
  <si>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</si>
  <si>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</si>
  <si>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</si>
  <si>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</si>
  <si>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</si>
  <si>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</si>
  <si>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</si>
  <si>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</si>
  <si>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</si>
  <si>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</si>
  <si>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</si>
  <si>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</si>
  <si>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</si>
  <si>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</si>
  <si>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</si>
  <si>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</si>
  <si>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</si>
  <si>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</si>
  <si>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</si>
  <si>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</si>
  <si>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</si>
  <si>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</si>
  <si>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</si>
  <si>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</si>
  <si>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</si>
  <si>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</si>
  <si>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</si>
  <si>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</si>
  <si>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</si>
  <si>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</si>
  <si>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</si>
  <si>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</si>
  <si>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</si>
  <si>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</si>
  <si>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</si>
  <si>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</si>
  <si>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</si>
  <si>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</si>
  <si>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</si>
  <si>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</si>
  <si>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</si>
  <si>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</si>
  <si>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</si>
  <si>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</si>
  <si>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</si>
  <si>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</si>
  <si>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</si>
  <si>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</si>
  <si>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</si>
  <si>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</si>
  <si>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</si>
  <si>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</si>
  <si>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</si>
  <si>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</si>
  <si>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</si>
  <si>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</si>
  <si>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</si>
  <si>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</si>
  <si>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</si>
  <si>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</si>
  <si>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</si>
  <si>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</si>
  <si>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</si>
  <si>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</si>
  <si>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</si>
  <si>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</si>
  <si>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</si>
  <si>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</si>
  <si>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</si>
  <si>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</si>
  <si>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</si>
  <si>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</si>
  <si>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</si>
  <si>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</si>
  <si>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</si>
  <si>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</si>
  <si>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</si>
  <si>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</si>
  <si>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</si>
  <si>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</si>
  <si>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</si>
  <si>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</si>
  <si>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</si>
  <si>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</si>
  <si>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</si>
  <si>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</si>
  <si>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</si>
  <si>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</si>
  <si>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</si>
  <si>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</si>
  <si>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</si>
  <si>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</si>
  <si>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</si>
  <si>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</si>
  <si>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</si>
  <si>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</si>
  <si>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</si>
  <si>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</si>
  <si>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</si>
  <si>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</si>
  <si>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</si>
  <si>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</si>
  <si>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</si>
  <si>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</si>
  <si>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</si>
  <si>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</si>
  <si>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</si>
  <si>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</si>
  <si>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</si>
  <si>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</si>
  <si>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</si>
  <si>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</si>
  <si>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</si>
  <si>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</si>
  <si>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</si>
  <si>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</si>
  <si>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</si>
  <si>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</si>
  <si>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</si>
  <si>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</si>
  <si>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</si>
  <si>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</si>
  <si>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</si>
  <si>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</si>
  <si>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</si>
  <si>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</si>
  <si>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</si>
  <si>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</si>
  <si>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</si>
  <si>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</si>
  <si>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</si>
  <si>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</si>
  <si>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</si>
  <si>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</si>
  <si>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</si>
  <si>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</si>
  <si>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</si>
  <si>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</si>
  <si>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</si>
  <si>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</si>
  <si>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</si>
  <si>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</si>
  <si>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</si>
  <si>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</si>
  <si>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</si>
  <si>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</si>
  <si>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</si>
  <si>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</si>
  <si>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</si>
  <si>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</si>
  <si>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</si>
  <si>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</si>
  <si>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</si>
  <si>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</si>
  <si>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</si>
  <si>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</si>
  <si>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</si>
  <si>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</si>
  <si>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</si>
  <si>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</si>
  <si>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</si>
  <si>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</si>
  <si>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</si>
  <si>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</si>
  <si>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</si>
  <si>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</si>
  <si>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</si>
  <si>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</si>
  <si>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</si>
  <si>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</si>
  <si>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</si>
  <si>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</si>
  <si>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</si>
  <si>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</si>
  <si>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</si>
  <si>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</si>
  <si>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</si>
  <si>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</si>
  <si>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</si>
  <si>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</si>
  <si>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</si>
  <si>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</si>
  <si>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</si>
  <si>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</si>
  <si>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</si>
  <si>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</si>
  <si>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</si>
  <si>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</si>
  <si>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</si>
  <si>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</si>
  <si>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</si>
  <si>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</si>
  <si>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</si>
  <si>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</si>
  <si>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</si>
  <si>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</si>
  <si>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</si>
  <si>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</si>
  <si>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</si>
  <si>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</si>
  <si>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</si>
  <si>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</si>
  <si>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</si>
  <si>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</si>
  <si>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</si>
  <si>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</si>
  <si>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</si>
  <si>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</si>
  <si>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</si>
  <si>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</si>
  <si>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</si>
  <si>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</si>
  <si>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</si>
  <si>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</si>
  <si>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</si>
  <si>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</si>
  <si>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</si>
  <si>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</si>
  <si>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</si>
  <si>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</si>
  <si>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</si>
  <si>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</si>
  <si>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</si>
  <si>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</si>
  <si>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</si>
  <si>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</si>
  <si>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</si>
  <si>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</si>
  <si>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</si>
  <si>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</si>
  <si>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</si>
  <si>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</si>
  <si>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</si>
  <si>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</si>
  <si>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</si>
  <si>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</si>
  <si>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</si>
  <si>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</si>
  <si>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</si>
  <si>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</si>
  <si>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</si>
  <si>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</si>
  <si>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</si>
  <si>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</si>
  <si>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</si>
  <si>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</si>
  <si>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</si>
  <si>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</si>
  <si>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</si>
  <si>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</si>
  <si>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</si>
  <si>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</si>
  <si>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</si>
  <si>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</si>
  <si>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</si>
  <si>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</si>
  <si>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</si>
  <si>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</si>
  <si>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</si>
  <si>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</si>
  <si>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</si>
  <si>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</si>
  <si>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</si>
  <si>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</si>
  <si>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</si>
  <si>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</si>
  <si>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</si>
  <si>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</si>
  <si>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</si>
  <si>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</si>
  <si>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</si>
  <si>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</si>
  <si>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</si>
  <si>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</si>
  <si>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</si>
  <si>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</si>
  <si>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</si>
  <si>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</si>
  <si>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</si>
  <si>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</si>
  <si>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</si>
  <si>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</si>
  <si>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</si>
  <si>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</si>
  <si>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</si>
  <si>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</si>
  <si>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</si>
  <si>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</si>
  <si>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</si>
  <si>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</si>
  <si>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</si>
  <si>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</si>
  <si>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</si>
  <si>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</si>
  <si>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</si>
  <si>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</si>
  <si>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</si>
  <si>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</si>
  <si>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</si>
  <si>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</si>
  <si>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</si>
  <si>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</si>
  <si>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</si>
  <si>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</si>
  <si>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</si>
  <si>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</si>
  <si>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</si>
  <si>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</si>
  <si>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</si>
  <si>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</si>
  <si>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</si>
  <si>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</si>
  <si>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</si>
  <si>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</si>
  <si>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</si>
  <si>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</si>
  <si>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</si>
  <si>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</si>
  <si>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</si>
  <si>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</si>
  <si>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</si>
  <si>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</si>
  <si>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</si>
  <si>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</si>
  <si>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</si>
  <si>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</si>
  <si>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</si>
  <si>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</si>
  <si>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</si>
  <si>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</si>
  <si>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</si>
  <si>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</si>
  <si>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</si>
  <si>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</si>
  <si>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</si>
  <si>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</si>
  <si>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</si>
  <si>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</si>
  <si>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</si>
  <si>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</si>
  <si>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</si>
  <si>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</si>
  <si>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</si>
  <si>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</si>
  <si>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</si>
  <si>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</si>
  <si>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</si>
  <si>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</si>
  <si>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</si>
  <si>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</si>
  <si>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</si>
  <si>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</si>
  <si>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</si>
  <si>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</si>
  <si>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</si>
  <si>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</si>
  <si>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</si>
  <si>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</si>
  <si>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</si>
  <si>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</si>
  <si>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</si>
  <si>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</si>
  <si>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</si>
  <si>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</si>
  <si>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</si>
  <si>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</si>
  <si>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</si>
  <si>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</si>
  <si>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</si>
  <si>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</si>
  <si>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</si>
  <si>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</si>
  <si>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</si>
  <si>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</si>
  <si>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</si>
  <si>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</si>
  <si>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</si>
  <si>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</si>
  <si>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</si>
  <si>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</si>
  <si>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</si>
  <si>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</si>
  <si>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</si>
  <si>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</si>
  <si>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</si>
  <si>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</si>
  <si>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</si>
  <si>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</si>
  <si>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</si>
  <si>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</si>
  <si>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</si>
  <si>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</si>
  <si>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</si>
  <si>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</si>
  <si>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</si>
  <si>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</si>
  <si>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</si>
  <si>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</si>
  <si>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</si>
  <si>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</si>
  <si>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</si>
  <si>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</si>
  <si>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</si>
  <si>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</si>
  <si>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</si>
  <si>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</si>
  <si>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</si>
  <si>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</si>
  <si>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</si>
  <si>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</si>
  <si>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</si>
  <si>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</si>
  <si>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</si>
  <si>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</si>
  <si>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</si>
  <si>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</si>
  <si>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</si>
  <si>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</si>
  <si>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</si>
  <si>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</si>
  <si>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</si>
  <si>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</si>
  <si>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</si>
  <si>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</si>
  <si>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</si>
  <si>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</si>
  <si>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</si>
  <si>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</si>
  <si>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</si>
  <si>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</si>
  <si>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</si>
  <si>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</si>
  <si>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</si>
  <si>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</si>
  <si>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</si>
  <si>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</si>
  <si>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</si>
  <si>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</si>
  <si>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</si>
  <si>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</si>
  <si>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</si>
  <si>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</si>
  <si>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</si>
  <si>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</si>
  <si>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</si>
  <si>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</si>
  <si>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</si>
  <si>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</si>
  <si>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</si>
  <si>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</si>
  <si>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</si>
  <si>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</si>
  <si>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</si>
  <si>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</si>
  <si>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</si>
  <si>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</si>
  <si>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</si>
  <si>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</si>
  <si>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</si>
  <si>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</si>
  <si>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</si>
  <si>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</si>
  <si>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</si>
  <si>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</si>
  <si>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</si>
  <si>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</si>
  <si>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</si>
  <si>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</si>
  <si>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</si>
  <si>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</si>
  <si>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</si>
  <si>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</si>
  <si>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</si>
  <si>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</si>
  <si>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</si>
  <si>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</si>
  <si>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</si>
  <si>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</si>
  <si>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</si>
  <si>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</si>
  <si>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</si>
  <si>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</si>
  <si>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</si>
  <si>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</si>
  <si>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</si>
  <si>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</si>
  <si>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</si>
  <si>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</si>
  <si>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</si>
  <si>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</si>
  <si>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</si>
  <si>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</si>
  <si>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</si>
  <si>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</si>
  <si>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</si>
  <si>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</si>
  <si>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</si>
  <si>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</si>
  <si>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</si>
  <si>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</si>
  <si>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</si>
  <si>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</si>
  <si>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</si>
  <si>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</si>
  <si>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</si>
  <si>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</si>
  <si>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</si>
  <si>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</si>
  <si>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</si>
  <si>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</si>
  <si>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</si>
  <si>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</si>
  <si>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</si>
  <si>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</si>
  <si>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</si>
  <si>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</si>
  <si>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</si>
  <si>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</si>
  <si>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</si>
  <si>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</si>
  <si>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</si>
  <si>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</si>
  <si>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</si>
  <si>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</si>
  <si>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</si>
  <si>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</si>
  <si>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</si>
  <si>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</si>
  <si>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</si>
  <si>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</si>
  <si>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</si>
  <si>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</si>
  <si>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</si>
  <si>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</si>
  <si>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</si>
  <si>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</si>
  <si>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</si>
  <si>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</si>
  <si>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</si>
  <si>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</si>
  <si>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</si>
  <si>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</si>
  <si>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</si>
  <si>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</si>
  <si>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</si>
  <si>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</si>
  <si>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</si>
  <si>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</si>
  <si>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</si>
  <si>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</si>
  <si>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</si>
  <si>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</si>
  <si>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</si>
  <si>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</si>
  <si>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</si>
  <si>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</si>
  <si>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</si>
  <si>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</si>
  <si>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</si>
  <si>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</si>
  <si>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</si>
  <si>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</si>
  <si>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</si>
  <si>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</si>
  <si>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</si>
  <si>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</si>
  <si>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</si>
  <si>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</si>
  <si>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</si>
  <si>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</si>
  <si>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</si>
  <si>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</si>
  <si>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</si>
  <si>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</si>
  <si>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</si>
  <si>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</si>
  <si>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</si>
  <si>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</si>
  <si>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</si>
  <si>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</si>
  <si>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</si>
  <si>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</si>
  <si>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</si>
  <si>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</si>
  <si>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</si>
  <si>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</si>
  <si>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</si>
  <si>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</si>
  <si>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</si>
  <si>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</si>
  <si>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</si>
  <si>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</si>
  <si>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</si>
  <si>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</si>
  <si>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</si>
  <si>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</si>
  <si>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</si>
  <si>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</si>
  <si>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</si>
  <si>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</si>
  <si>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</si>
  <si>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</si>
  <si>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</si>
  <si>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</si>
  <si>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</si>
  <si>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</si>
  <si>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</si>
  <si>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</si>
  <si>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</si>
  <si>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</si>
  <si>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</si>
  <si>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</si>
  <si>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</si>
  <si>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</si>
  <si>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</si>
  <si>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</si>
  <si>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</si>
  <si>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</si>
  <si>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</si>
  <si>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</si>
  <si>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</si>
  <si>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</si>
  <si>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</si>
  <si>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</si>
  <si>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</si>
  <si>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</si>
  <si>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</si>
  <si>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</si>
  <si>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</si>
  <si>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</si>
  <si>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</si>
  <si>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</si>
  <si>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</si>
  <si>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</si>
  <si>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</si>
  <si>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</si>
  <si>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</si>
  <si>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</si>
  <si>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</si>
  <si>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</si>
  <si>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</si>
  <si>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</si>
  <si>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</si>
  <si>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</si>
  <si>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</si>
  <si>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</si>
  <si>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</si>
  <si>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</si>
  <si>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</si>
  <si>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</si>
  <si>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</si>
  <si>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</si>
  <si>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</si>
  <si>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</si>
  <si>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</si>
  <si>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</si>
  <si>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</si>
  <si>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</si>
  <si>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</si>
  <si>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</si>
  <si>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</si>
  <si>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</si>
  <si>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</si>
  <si>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</si>
  <si>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</si>
  <si>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</si>
  <si>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</si>
  <si>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</si>
  <si>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</si>
  <si>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</si>
  <si>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</si>
  <si>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</si>
  <si>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</si>
  <si>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</si>
  <si>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</si>
  <si>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</si>
  <si>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</si>
  <si>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</si>
  <si>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</si>
  <si>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</si>
  <si>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</si>
  <si>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</si>
  <si>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</si>
  <si>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</si>
  <si>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</si>
  <si>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</si>
  <si>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</si>
  <si>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</si>
  <si>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</si>
  <si>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</si>
  <si>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</si>
  <si>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</si>
  <si>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</si>
  <si>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</si>
  <si>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</si>
  <si>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</si>
  <si>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</si>
  <si>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</si>
  <si>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</si>
  <si>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</si>
  <si>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</si>
  <si>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</si>
  <si>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</si>
  <si>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</si>
  <si>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</si>
  <si>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</si>
  <si>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</si>
  <si>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</si>
  <si>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</si>
  <si>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</si>
  <si>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</si>
  <si>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</si>
  <si>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</si>
  <si>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</si>
  <si>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</si>
  <si>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</si>
  <si>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</si>
  <si>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</si>
  <si>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</si>
  <si>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</si>
  <si>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</si>
  <si>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</si>
  <si>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</si>
  <si>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</si>
  <si>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</si>
  <si>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</si>
  <si>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</si>
  <si>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</si>
  <si>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</si>
  <si>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</si>
  <si>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</si>
  <si>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</si>
  <si>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</si>
  <si>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</si>
  <si>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</si>
  <si>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</si>
  <si>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</si>
  <si>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</si>
  <si>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</si>
  <si>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</si>
  <si>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</si>
  <si>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</si>
  <si>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</si>
  <si>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</si>
  <si>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</si>
  <si>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</si>
  <si>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</si>
  <si>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</si>
  <si>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</si>
  <si>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</si>
  <si>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</si>
  <si>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</si>
  <si>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</si>
  <si>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</si>
  <si>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</si>
  <si>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</si>
  <si>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</si>
  <si>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</si>
  <si>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</si>
  <si>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</si>
  <si>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</si>
  <si>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</si>
  <si>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</si>
  <si>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</si>
  <si>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</si>
  <si>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</si>
  <si>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</si>
  <si>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</si>
  <si>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</si>
  <si>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</si>
  <si>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</si>
  <si>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</si>
  <si>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</si>
  <si>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</si>
  <si>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</si>
  <si>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</si>
  <si>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</si>
  <si>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</si>
  <si>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</si>
  <si>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</si>
  <si>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</si>
  <si>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</si>
  <si>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</si>
  <si>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</si>
  <si>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</si>
  <si>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</si>
  <si>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</si>
  <si>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</si>
  <si>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</si>
  <si>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</si>
  <si>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</si>
  <si>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</si>
  <si>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</si>
  <si>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</si>
  <si>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</si>
  <si>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</si>
  <si>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</si>
  <si>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</si>
  <si>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</si>
  <si>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</si>
  <si>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</si>
  <si>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</si>
  <si>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</si>
  <si>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</si>
  <si>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</si>
  <si>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</si>
  <si>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</si>
  <si>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</si>
  <si>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</si>
  <si>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</si>
  <si>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</si>
  <si>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</si>
  <si>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</si>
  <si>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</si>
  <si>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</si>
  <si>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</si>
  <si>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</si>
  <si>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</si>
  <si>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</si>
  <si>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</si>
  <si>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</si>
  <si>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</si>
  <si>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</si>
  <si>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</si>
  <si>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</si>
  <si>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</si>
  <si>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</si>
  <si>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</si>
  <si>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</si>
  <si>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</si>
  <si>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</si>
  <si>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</si>
  <si>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</si>
  <si>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</si>
  <si>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</si>
  <si>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</si>
  <si>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</si>
  <si>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</si>
  <si>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</si>
  <si>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</si>
  <si>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</si>
  <si>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</si>
  <si>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</si>
  <si>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</si>
  <si>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</si>
  <si>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</si>
  <si>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</si>
  <si>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</si>
  <si>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</si>
  <si>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</si>
  <si>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</si>
  <si>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</si>
  <si>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</si>
  <si>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</si>
  <si>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</si>
  <si>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</si>
  <si>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</si>
  <si>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</si>
  <si>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</si>
  <si>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</si>
  <si>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</si>
  <si>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</si>
  <si>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</si>
  <si>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</si>
  <si>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</si>
  <si>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</si>
  <si>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</si>
  <si>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</si>
  <si>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</si>
  <si>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</si>
  <si>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</si>
  <si>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</si>
  <si>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</si>
  <si>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</si>
  <si>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</si>
  <si>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</si>
  <si>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</si>
  <si>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</si>
  <si>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</si>
  <si>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</si>
  <si>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</si>
  <si>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</si>
  <si>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</si>
  <si>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</si>
  <si>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</si>
  <si>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</si>
  <si>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</si>
  <si>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</si>
  <si>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</si>
  <si>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</si>
  <si>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</si>
  <si>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</si>
  <si>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</si>
  <si>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</si>
  <si>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</si>
  <si>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</si>
  <si>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</si>
  <si>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</si>
  <si>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</si>
  <si>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</si>
  <si>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</si>
  <si>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</si>
  <si>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</si>
  <si>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</si>
  <si>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</si>
  <si>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</si>
  <si>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</si>
  <si>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</si>
  <si>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</si>
  <si>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</si>
  <si>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</si>
  <si>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</si>
  <si>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</si>
  <si>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</si>
  <si>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</si>
  <si>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</si>
  <si>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</si>
  <si>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</si>
  <si>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</si>
  <si>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</si>
  <si>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</si>
  <si>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</si>
  <si>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</si>
  <si>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</si>
  <si>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</si>
  <si>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</si>
  <si>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</si>
  <si>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</si>
  <si>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</si>
  <si>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</si>
  <si>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</si>
  <si>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</si>
  <si>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</si>
  <si>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</si>
  <si>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</si>
  <si>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</si>
  <si>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</si>
  <si>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</si>
  <si>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</si>
  <si>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</si>
  <si>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</si>
  <si>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</si>
  <si>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</si>
  <si>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</si>
  <si>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</si>
  <si>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</si>
  <si>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</si>
  <si>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</si>
  <si>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</si>
  <si>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</si>
  <si>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</si>
  <si>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</si>
  <si>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</si>
  <si>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</si>
  <si>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</si>
  <si>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</si>
  <si>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</si>
  <si>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</si>
  <si>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</si>
  <si>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</si>
  <si>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</si>
  <si>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</si>
  <si>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</si>
  <si>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</si>
  <si>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</si>
  <si>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</si>
  <si>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</si>
  <si>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</si>
  <si>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</si>
  <si>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</si>
  <si>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</si>
  <si>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</si>
  <si>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</si>
  <si>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</si>
  <si>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</si>
  <si>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</si>
  <si>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</si>
  <si>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</si>
  <si>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</si>
  <si>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</si>
  <si>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</si>
  <si>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</si>
  <si>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</si>
  <si>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</si>
  <si>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</si>
  <si>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</si>
  <si>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</si>
  <si>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</si>
  <si>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</si>
  <si>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</si>
  <si>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</si>
  <si>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</si>
  <si>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</si>
  <si>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</si>
  <si>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</si>
  <si>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</si>
  <si>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</si>
  <si>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</si>
  <si>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</si>
  <si>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</si>
  <si>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</si>
  <si>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</si>
  <si>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</si>
  <si>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</si>
  <si>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</si>
  <si>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</si>
  <si>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</si>
  <si>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</si>
  <si>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</si>
  <si>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</si>
  <si>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</si>
  <si>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</si>
  <si>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</si>
  <si>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</si>
  <si>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</si>
  <si>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</si>
  <si>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</si>
  <si>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</si>
  <si>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</si>
  <si>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</si>
  <si>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</si>
  <si>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</si>
  <si>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</si>
  <si>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</si>
  <si>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</si>
  <si>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</si>
  <si>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</si>
  <si>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</si>
  <si>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</si>
  <si>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</si>
  <si>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</si>
  <si>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</si>
  <si>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</si>
  <si>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</si>
  <si>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</si>
  <si>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</si>
  <si>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</si>
  <si>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</si>
  <si>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</si>
  <si>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</si>
  <si>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</si>
  <si>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</si>
  <si>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</si>
  <si>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</si>
  <si>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</si>
  <si>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</si>
  <si>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</si>
  <si>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</si>
  <si>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</si>
  <si>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</si>
  <si>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</si>
  <si>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</si>
  <si>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</si>
  <si>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</si>
  <si>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</si>
  <si>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</si>
  <si>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</si>
  <si>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</si>
  <si>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</si>
  <si>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</si>
  <si>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</si>
  <si>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</si>
  <si>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</si>
  <si>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</si>
  <si>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</si>
  <si>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</si>
  <si>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</si>
  <si>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</si>
  <si>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</si>
  <si>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</si>
  <si>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</si>
  <si>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</si>
  <si>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</si>
  <si>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</si>
  <si>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</si>
  <si>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</si>
  <si>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</si>
  <si>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</si>
  <si>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</si>
  <si>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</si>
  <si>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</si>
  <si>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</si>
  <si>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</si>
  <si>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</si>
  <si>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</si>
  <si>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</si>
  <si>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</si>
  <si>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</si>
  <si>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</si>
  <si>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</si>
  <si>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</si>
  <si>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</si>
  <si>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</si>
  <si>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</si>
  <si>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</si>
  <si>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</si>
  <si>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</si>
  <si>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</si>
  <si>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</si>
  <si>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</si>
  <si>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</si>
  <si>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</si>
  <si>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</si>
  <si>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</si>
  <si>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</si>
  <si>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</si>
  <si>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</si>
  <si>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</si>
  <si>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</si>
  <si>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</si>
  <si>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</si>
  <si>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</si>
  <si>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</si>
  <si>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</si>
  <si>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</si>
  <si>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</si>
  <si>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</si>
  <si>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</si>
  <si>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</si>
  <si>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</si>
  <si>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</si>
  <si>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</si>
  <si>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</si>
  <si>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</si>
  <si>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</si>
  <si>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</si>
  <si>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</si>
  <si>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</si>
  <si>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</si>
  <si>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</si>
  <si>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</si>
  <si>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</si>
  <si>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</si>
  <si>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</si>
  <si>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</si>
  <si>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</si>
  <si>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</si>
  <si>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</si>
  <si>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</si>
  <si>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</si>
  <si>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</si>
  <si>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</si>
  <si>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</si>
  <si>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</si>
  <si>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</si>
  <si>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</si>
  <si>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</si>
  <si>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</si>
  <si>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</si>
  <si>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</si>
  <si>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</si>
  <si>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</si>
  <si>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</si>
  <si>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</si>
  <si>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</si>
  <si>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</si>
  <si>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</si>
  <si>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</si>
  <si>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</si>
  <si>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</si>
  <si>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</si>
  <si>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</si>
  <si>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</si>
  <si>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</si>
  <si>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</si>
  <si>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</si>
  <si>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</si>
  <si>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</si>
  <si>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</si>
  <si>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</si>
  <si>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</si>
  <si>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</si>
  <si>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</si>
  <si>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</si>
  <si>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</si>
  <si>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</si>
  <si>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</si>
  <si>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</si>
  <si>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</si>
  <si>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</si>
  <si>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</si>
  <si>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</si>
  <si>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</si>
  <si>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</si>
  <si>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</si>
  <si>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</si>
  <si>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</si>
  <si>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</si>
  <si>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</si>
  <si>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</si>
  <si>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</si>
  <si>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</si>
  <si>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</si>
  <si>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</si>
  <si>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</si>
  <si>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</si>
  <si>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</si>
  <si>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</si>
  <si>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</si>
  <si>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</si>
  <si>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</si>
  <si>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</si>
  <si>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</si>
  <si>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</si>
  <si>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</si>
  <si>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</si>
  <si>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</si>
  <si>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</si>
  <si>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</si>
  <si>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</si>
  <si>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</si>
  <si>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</si>
  <si>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</si>
  <si>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</si>
  <si>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</si>
  <si>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</si>
  <si>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</si>
  <si>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</si>
  <si>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</si>
  <si>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</si>
  <si>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</si>
  <si>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</si>
  <si>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</si>
  <si>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</si>
  <si>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</si>
  <si>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</si>
  <si>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</si>
  <si>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</si>
  <si>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</si>
  <si>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</si>
  <si>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</si>
  <si>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</si>
  <si>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</si>
  <si>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</si>
  <si>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</si>
  <si>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</si>
  <si>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</si>
  <si>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</si>
  <si>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</si>
  <si>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</si>
  <si>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</si>
  <si>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</si>
  <si>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</si>
  <si>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</si>
  <si>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</si>
  <si>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</si>
  <si>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</si>
  <si>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</si>
  <si>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</si>
  <si>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</si>
  <si>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</si>
  <si>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</si>
  <si>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</si>
  <si>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</si>
  <si>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</si>
  <si>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</si>
  <si>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</si>
  <si>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</si>
  <si>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</si>
  <si>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</si>
  <si>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</si>
  <si>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</si>
  <si>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</si>
  <si>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</si>
  <si>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</si>
  <si>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</si>
  <si>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</si>
  <si>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</si>
  <si>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</si>
  <si>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</si>
  <si>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</si>
  <si>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</si>
  <si>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</si>
  <si>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</si>
  <si>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</si>
  <si>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</si>
  <si>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</si>
  <si>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</si>
  <si>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</si>
  <si>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</si>
  <si>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</si>
  <si>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</si>
  <si>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</si>
  <si>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</si>
  <si>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</si>
  <si>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</si>
  <si>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</si>
  <si>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</si>
  <si>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</si>
  <si>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</si>
  <si>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</si>
  <si>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</si>
  <si>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</si>
  <si>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</si>
  <si>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</si>
  <si>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</si>
  <si>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</si>
  <si>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</si>
  <si>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</si>
  <si>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</si>
  <si>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</si>
  <si>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</si>
  <si>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</si>
  <si>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</si>
  <si>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</si>
  <si>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</si>
  <si>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</si>
  <si>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</si>
  <si>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</si>
  <si>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</si>
  <si>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</si>
  <si>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</si>
  <si>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</si>
  <si>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</si>
  <si>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</si>
  <si>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</si>
  <si>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</si>
  <si>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</si>
  <si>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</si>
  <si>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</si>
  <si>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</si>
  <si>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</si>
  <si>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</si>
  <si>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</si>
  <si>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</si>
  <si>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</si>
  <si>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</si>
  <si>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</si>
  <si>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</si>
  <si>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</si>
  <si>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</si>
  <si>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</si>
  <si>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</si>
  <si>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</si>
  <si>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</si>
  <si>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</si>
  <si>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</si>
  <si>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</si>
  <si>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</si>
  <si>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</si>
  <si>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</si>
  <si>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</si>
  <si>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</si>
  <si>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</si>
  <si>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</si>
  <si>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</si>
  <si>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</si>
  <si>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</si>
  <si>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</si>
  <si>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</si>
  <si>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</si>
  <si>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</si>
  <si>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</si>
  <si>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</si>
  <si>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</si>
  <si>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</si>
  <si>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</si>
  <si>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</si>
  <si>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</si>
  <si>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</si>
  <si>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</si>
  <si>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</si>
  <si>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</si>
  <si>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</si>
  <si>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</si>
  <si>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</si>
  <si>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</si>
  <si>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</si>
  <si>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</si>
  <si>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</si>
  <si>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</si>
  <si>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</si>
  <si>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</si>
  <si>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</si>
  <si>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</si>
  <si>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</si>
  <si>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</si>
  <si>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</si>
  <si>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</si>
  <si>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</si>
  <si>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</si>
  <si>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</si>
  <si>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</si>
  <si>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</si>
  <si>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</si>
  <si>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</si>
  <si>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</si>
  <si>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</si>
  <si>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</si>
  <si>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</si>
  <si>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</si>
  <si>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</si>
  <si>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</si>
  <si>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</si>
  <si>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</si>
  <si>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</si>
  <si>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</si>
  <si>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</si>
  <si>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</si>
  <si>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</si>
  <si>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</si>
  <si>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</si>
  <si>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</si>
  <si>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</si>
  <si>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</si>
  <si>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</si>
  <si>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</si>
  <si>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</si>
  <si>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</si>
  <si>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</si>
  <si>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</si>
  <si>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</si>
  <si>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</si>
  <si>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</si>
  <si>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</si>
  <si>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</si>
  <si>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</si>
  <si>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</si>
  <si>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</si>
  <si>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</si>
  <si>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</si>
  <si>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</si>
  <si>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</si>
  <si>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</si>
  <si>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</si>
  <si>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</si>
  <si>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</si>
  <si>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</si>
  <si>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</si>
  <si>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</si>
  <si>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</si>
  <si>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</si>
  <si>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</si>
  <si>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</si>
  <si>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</si>
  <si>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</si>
  <si>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</si>
  <si>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</si>
  <si>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</si>
  <si>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</si>
  <si>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</si>
  <si>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</si>
  <si>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</si>
  <si>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</si>
  <si>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</si>
  <si>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</si>
  <si>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</si>
  <si>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</si>
  <si>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</si>
  <si>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</si>
  <si>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</si>
  <si>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</si>
  <si>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</si>
  <si>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</si>
  <si>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</si>
  <si>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</si>
  <si>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</si>
  <si>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</si>
  <si>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</si>
  <si>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</si>
  <si>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</si>
  <si>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</si>
  <si>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</si>
  <si>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</si>
  <si>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</si>
  <si>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</si>
  <si>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</si>
  <si>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</si>
  <si>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</si>
  <si>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</si>
  <si>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</si>
  <si>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</si>
  <si>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</si>
  <si>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</si>
  <si>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</si>
  <si>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</si>
  <si>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</si>
  <si>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</si>
  <si>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</si>
  <si>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</si>
  <si>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</si>
  <si>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</si>
  <si>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</si>
  <si>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</si>
  <si>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</si>
  <si>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</si>
  <si>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</si>
  <si>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</si>
  <si>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</si>
  <si>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</si>
  <si>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</si>
  <si>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</si>
  <si>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</si>
  <si>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</si>
  <si>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</si>
  <si>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</si>
  <si>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</si>
  <si>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</si>
  <si>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</si>
  <si>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</si>
  <si>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</si>
  <si>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</si>
  <si>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</si>
  <si>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</si>
  <si>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</si>
  <si>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</si>
  <si>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</si>
  <si>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</si>
  <si>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</si>
  <si>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</si>
  <si>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</si>
  <si>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</si>
  <si>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</si>
  <si>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</si>
  <si>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</si>
  <si>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</si>
  <si>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</si>
  <si>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</si>
  <si>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</si>
  <si>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</si>
  <si>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</si>
  <si>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</si>
  <si>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</si>
  <si>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</si>
  <si>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</si>
  <si>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</si>
  <si>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</si>
  <si>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</si>
  <si>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</si>
  <si>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</si>
  <si>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</si>
  <si>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</si>
  <si>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</si>
  <si>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</si>
  <si>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</si>
  <si>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</si>
  <si>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</si>
  <si>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</si>
  <si>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</si>
  <si>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</si>
  <si>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</si>
  <si>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</si>
  <si>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</si>
  <si>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</si>
  <si>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</si>
  <si>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</si>
  <si>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</si>
  <si>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</si>
  <si>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</si>
  <si>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</si>
  <si>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</si>
  <si>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</si>
  <si>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</si>
  <si>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</si>
  <si>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</si>
  <si>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</si>
  <si>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</si>
  <si>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</si>
  <si>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</si>
  <si>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</si>
  <si>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</si>
  <si>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</si>
  <si>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</si>
  <si>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</si>
  <si>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</si>
  <si>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</si>
  <si>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</si>
  <si>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</si>
  <si>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</si>
  <si>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</si>
  <si>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</si>
  <si>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</si>
  <si>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</si>
  <si>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</si>
  <si>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</si>
  <si>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</si>
  <si>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</si>
  <si>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</si>
  <si>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</si>
  <si>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</si>
  <si>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</si>
  <si>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</si>
  <si>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</si>
  <si>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</si>
  <si>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</si>
  <si>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</si>
  <si>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</si>
  <si>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</si>
  <si>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</si>
  <si>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</si>
  <si>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</si>
  <si>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</si>
  <si>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</si>
  <si>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</si>
  <si>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</si>
  <si>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</si>
  <si>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</si>
  <si>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</si>
  <si>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</si>
  <si>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</si>
  <si>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</si>
  <si>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</si>
  <si>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</si>
  <si>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</si>
  <si>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</si>
  <si>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</si>
  <si>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</si>
  <si>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</si>
  <si>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</si>
  <si>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</si>
  <si>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</si>
  <si>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</si>
  <si>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</si>
  <si>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</si>
  <si>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</si>
  <si>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</si>
  <si>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</si>
  <si>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</si>
  <si>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</si>
  <si>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</si>
  <si>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</si>
  <si>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</si>
  <si>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</si>
  <si>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</si>
  <si>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</si>
  <si>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</si>
  <si>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</si>
  <si>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</si>
  <si>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</si>
  <si>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</si>
  <si>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</si>
  <si>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</si>
  <si>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</si>
  <si>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</si>
  <si>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</si>
  <si>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</si>
  <si>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</si>
  <si>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</si>
  <si>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</si>
  <si>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</si>
  <si>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</si>
  <si>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</si>
  <si>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</si>
  <si>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</si>
  <si>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</si>
  <si>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</si>
  <si>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</si>
  <si>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</si>
  <si>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</si>
  <si>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</si>
  <si>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</si>
  <si>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</si>
  <si>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</si>
  <si>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</si>
  <si>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</si>
  <si>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</si>
  <si>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</si>
  <si>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</si>
  <si>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</si>
  <si>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</si>
  <si>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</si>
  <si>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</si>
  <si>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</si>
  <si>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</si>
  <si>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</si>
  <si>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</si>
  <si>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</si>
  <si>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</si>
  <si>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</si>
  <si>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</si>
  <si>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</si>
  <si>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</si>
  <si>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</si>
  <si>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</si>
  <si>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</si>
  <si>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</si>
  <si>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</si>
  <si>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</si>
  <si>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</si>
  <si>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</si>
  <si>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</si>
  <si>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</si>
  <si>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</si>
  <si>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</si>
  <si>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</si>
  <si>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</si>
  <si>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</si>
  <si>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</si>
  <si>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</si>
  <si>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</si>
  <si>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</si>
  <si>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</si>
  <si>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</si>
  <si>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</si>
  <si>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</si>
  <si>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</si>
  <si>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</si>
  <si>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</si>
  <si>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</si>
  <si>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</si>
  <si>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</si>
  <si>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</si>
  <si>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</si>
  <si>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</si>
  <si>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</si>
  <si>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</si>
  <si>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</si>
  <si>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</si>
  <si>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</si>
  <si>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</si>
  <si>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</si>
  <si>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</si>
  <si>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</si>
  <si>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</si>
  <si>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</si>
  <si>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</si>
  <si>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</si>
  <si>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</si>
  <si>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</si>
  <si>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</si>
  <si>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</si>
  <si>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</si>
  <si>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</si>
  <si>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</si>
  <si>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</si>
  <si>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</si>
  <si>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</si>
  <si>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</si>
  <si>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</si>
  <si>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</si>
  <si>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</si>
  <si>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</si>
  <si>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</si>
  <si>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</si>
  <si>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</si>
  <si>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</si>
  <si>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</si>
  <si>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</si>
  <si>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</si>
  <si>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</si>
  <si>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</si>
  <si>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</si>
  <si>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</si>
  <si>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</si>
  <si>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</si>
  <si>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</si>
  <si>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</si>
  <si>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</si>
  <si>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</si>
  <si>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</si>
  <si>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</si>
  <si>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</si>
  <si>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</si>
  <si>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</si>
  <si>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</si>
  <si>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</si>
  <si>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</si>
  <si>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</si>
  <si>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</si>
  <si>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</si>
  <si>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</si>
  <si>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</si>
  <si>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</si>
  <si>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</si>
  <si>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</si>
  <si>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</si>
  <si>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</si>
  <si>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</si>
  <si>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</si>
  <si>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</si>
  <si>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</si>
  <si>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</si>
  <si>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</si>
  <si>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</si>
  <si>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</si>
  <si>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</si>
  <si>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</si>
  <si>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</si>
  <si>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</si>
  <si>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</si>
  <si>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</si>
  <si>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</si>
  <si>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</si>
  <si>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</si>
  <si>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</si>
  <si>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</si>
  <si>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</si>
  <si>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</si>
  <si>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</si>
  <si>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</si>
  <si>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</si>
  <si>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</si>
  <si>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</si>
  <si>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</si>
  <si>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</si>
  <si>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</si>
  <si>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</si>
  <si>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</si>
  <si>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</si>
  <si>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</si>
  <si>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</si>
  <si>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</si>
  <si>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</si>
  <si>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</si>
  <si>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</si>
  <si>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</si>
  <si>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</si>
  <si>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</si>
  <si>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</si>
  <si>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</si>
  <si>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</si>
  <si>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</si>
  <si>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</si>
  <si>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</si>
  <si>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</si>
  <si>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</si>
  <si>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</si>
  <si>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</si>
  <si>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</si>
  <si>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</si>
  <si>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</si>
  <si>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</si>
  <si>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</si>
  <si>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</si>
  <si>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</si>
  <si>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</si>
  <si>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</si>
  <si>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</si>
  <si>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</si>
  <si>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</si>
  <si>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</si>
  <si>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</si>
  <si>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</si>
  <si>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</si>
  <si>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</si>
  <si>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</si>
  <si>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</si>
  <si>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</si>
  <si>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</si>
  <si>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</si>
  <si>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</si>
  <si>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</si>
  <si>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</si>
  <si>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</si>
  <si>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</si>
  <si>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</si>
  <si>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</si>
  <si>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</si>
  <si>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</si>
  <si>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</si>
  <si>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</si>
  <si>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</si>
  <si>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</si>
  <si>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</si>
  <si>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</si>
  <si>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</si>
  <si>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</si>
  <si>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</si>
  <si>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</si>
  <si>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</si>
  <si>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</si>
  <si>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</si>
  <si>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</si>
  <si>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</si>
  <si>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</si>
  <si>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</si>
  <si>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</si>
  <si>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</si>
  <si>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</si>
  <si>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</si>
  <si>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</si>
  <si>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</si>
  <si>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</si>
  <si>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</si>
  <si>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</si>
  <si>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</si>
  <si>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</si>
  <si>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</si>
  <si>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</si>
  <si>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</si>
  <si>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</si>
  <si>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</si>
  <si>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</si>
  <si>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</si>
  <si>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</si>
  <si>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</si>
  <si>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</si>
  <si>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</si>
  <si>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</si>
  <si>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</si>
  <si>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</si>
  <si>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</si>
  <si>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</si>
  <si>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</si>
  <si>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</si>
  <si>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</si>
  <si>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</si>
  <si>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</si>
  <si>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</si>
  <si>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</si>
  <si>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</si>
  <si>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</si>
  <si>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</si>
  <si>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</si>
  <si>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</si>
  <si>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</si>
  <si>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</si>
  <si>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</si>
  <si>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</si>
  <si>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</si>
  <si>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</si>
  <si>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</si>
  <si>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</si>
  <si>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</si>
  <si>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</si>
  <si>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</si>
  <si>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</si>
  <si>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</si>
  <si>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</si>
  <si>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</si>
  <si>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</si>
  <si>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</si>
  <si>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</si>
  <si>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</si>
  <si>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</si>
  <si>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</si>
  <si>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</si>
  <si>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</si>
  <si>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</si>
  <si>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</si>
  <si>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</si>
  <si>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</si>
  <si>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</si>
  <si>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</si>
  <si>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</si>
  <si>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</si>
  <si>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</si>
  <si>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</si>
  <si>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</si>
  <si>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</si>
  <si>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</si>
  <si>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</si>
  <si>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</si>
  <si>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</si>
  <si>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</si>
  <si>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</si>
  <si>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</si>
  <si>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</si>
  <si>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</si>
  <si>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</si>
  <si>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</si>
  <si>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</si>
  <si>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</si>
  <si>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</si>
  <si>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</si>
  <si>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</si>
  <si>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</si>
  <si>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</si>
  <si>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</si>
  <si>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</si>
  <si>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</si>
  <si>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</si>
  <si>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</si>
  <si>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</si>
  <si>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</si>
  <si>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</si>
  <si>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</si>
  <si>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</si>
  <si>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</si>
  <si>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</si>
  <si>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</si>
  <si>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</si>
  <si>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</si>
  <si>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</si>
  <si>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</si>
  <si>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</si>
  <si>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</si>
  <si>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</si>
  <si>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</si>
  <si>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</si>
  <si>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</si>
  <si>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</si>
  <si>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</si>
  <si>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</si>
  <si>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</si>
  <si>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</si>
  <si>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</si>
  <si>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</si>
  <si>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</si>
  <si>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</si>
  <si>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</si>
  <si>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</si>
  <si>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</si>
  <si>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</si>
  <si>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</si>
  <si>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</si>
  <si>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</si>
  <si>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</si>
  <si>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</si>
  <si>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</si>
  <si>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</si>
  <si>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</si>
  <si>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</si>
  <si>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</si>
  <si>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</si>
  <si>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</si>
  <si>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</si>
  <si>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</si>
  <si>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</si>
  <si>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</si>
  <si>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</si>
  <si>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</si>
  <si>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</si>
  <si>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</si>
  <si>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</si>
  <si>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</si>
  <si>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</si>
  <si>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</si>
  <si>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</si>
  <si>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</si>
  <si>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</si>
  <si>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</si>
  <si>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</si>
  <si>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</si>
  <si>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</si>
  <si>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</si>
  <si>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</si>
  <si>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</si>
  <si>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</si>
  <si>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</si>
  <si>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</si>
  <si>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</si>
  <si>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</si>
  <si>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</si>
  <si>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</si>
  <si>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</si>
  <si>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</si>
  <si>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</si>
  <si>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</si>
  <si>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</si>
  <si>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</si>
  <si>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</si>
  <si>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</si>
  <si>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</si>
  <si>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</si>
  <si>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</si>
  <si>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</si>
  <si>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</si>
  <si>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</si>
  <si>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</si>
  <si>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</si>
  <si>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</si>
  <si>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</si>
  <si>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</si>
  <si>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</si>
  <si>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</si>
  <si>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</si>
  <si>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</si>
  <si>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</si>
  <si>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</si>
  <si>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</si>
  <si>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</si>
  <si>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</si>
  <si>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</si>
  <si>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</si>
  <si>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</si>
  <si>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</si>
  <si>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</si>
  <si>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</si>
  <si>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</si>
  <si>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</si>
  <si>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</si>
  <si>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</si>
  <si>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</si>
  <si>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</si>
  <si>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</si>
  <si>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</si>
  <si>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</si>
  <si>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</si>
  <si>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</si>
  <si>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</si>
  <si>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</si>
  <si>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</si>
  <si>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</si>
  <si>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</si>
  <si>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</si>
  <si>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</si>
  <si>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</si>
  <si>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</si>
  <si>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</si>
  <si>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</si>
  <si>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</si>
  <si>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</si>
  <si>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</si>
  <si>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</si>
  <si>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</si>
  <si>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</si>
  <si>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</si>
  <si>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</si>
  <si>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</si>
  <si>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</si>
  <si>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</si>
  <si>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</si>
  <si>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</si>
  <si>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</si>
  <si>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</si>
  <si>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</si>
  <si>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</si>
  <si>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</si>
  <si>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</si>
  <si>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</si>
  <si>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</si>
  <si>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</si>
  <si>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</si>
  <si>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</si>
  <si>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</si>
  <si>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</si>
  <si>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</si>
  <si>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</si>
  <si>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</si>
  <si>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</si>
  <si>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</si>
  <si>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</si>
  <si>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</si>
  <si>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</si>
  <si>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</si>
  <si>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</si>
  <si>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</si>
  <si>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</si>
  <si>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</si>
  <si>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</si>
  <si>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</si>
  <si>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</si>
  <si>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</si>
  <si>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</si>
  <si>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</si>
  <si>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</si>
  <si>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</si>
  <si>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</si>
  <si>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</si>
  <si>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</si>
  <si>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</si>
  <si>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</si>
  <si>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</si>
  <si>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</si>
  <si>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</si>
  <si>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</si>
  <si>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</si>
  <si>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</si>
  <si>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</si>
  <si>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</si>
  <si>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</si>
  <si>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</si>
  <si>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</si>
  <si>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</si>
  <si>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</si>
  <si>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</si>
  <si>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</si>
  <si>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</si>
  <si>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</si>
  <si>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</si>
  <si>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</si>
  <si>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</si>
  <si>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</si>
  <si>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</si>
  <si>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</si>
  <si>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</si>
  <si>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</si>
  <si>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</si>
  <si>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</si>
  <si>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</si>
  <si>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</si>
  <si>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</si>
  <si>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</si>
  <si>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</si>
  <si>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</si>
  <si>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</si>
  <si>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</si>
  <si>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</si>
  <si>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</si>
  <si>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</si>
  <si>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</si>
  <si>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</si>
  <si>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</si>
  <si>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</si>
  <si>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</si>
  <si>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</si>
  <si>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</si>
  <si>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</si>
  <si>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</si>
  <si>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</si>
  <si>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</si>
  <si>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</si>
  <si>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</si>
  <si>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</si>
  <si>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</si>
  <si>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</si>
  <si>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</si>
  <si>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</si>
  <si>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</si>
  <si>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</si>
  <si>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</si>
  <si>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</si>
  <si>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</si>
  <si>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</si>
  <si>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</si>
  <si>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</si>
  <si>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</si>
  <si>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</si>
  <si>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</si>
  <si>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</si>
  <si>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</si>
  <si>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</si>
  <si>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</si>
  <si>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</si>
  <si>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</si>
  <si>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</si>
  <si>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</si>
  <si>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</si>
  <si>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</si>
  <si>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</si>
  <si>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</si>
  <si>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</si>
  <si>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</si>
  <si>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</si>
  <si>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</si>
  <si>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</si>
  <si>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</si>
  <si>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</si>
  <si>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</si>
  <si>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</si>
  <si>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</si>
  <si>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</si>
  <si>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</si>
  <si>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</si>
  <si>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</si>
  <si>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</si>
  <si>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</si>
  <si>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</si>
  <si>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</si>
  <si>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</si>
  <si>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</si>
  <si>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</si>
  <si>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</si>
  <si>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</si>
  <si>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</si>
  <si>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</si>
  <si>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</si>
  <si>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</si>
  <si>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</si>
  <si>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</si>
  <si>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</si>
  <si>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</si>
  <si>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</si>
  <si>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</si>
  <si>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</si>
  <si>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</si>
  <si>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</si>
  <si>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</si>
  <si>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</si>
  <si>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</si>
  <si>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</si>
  <si>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</si>
  <si>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</si>
  <si>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</si>
  <si>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</si>
  <si>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</si>
  <si>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</si>
  <si>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</si>
  <si>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</si>
  <si>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</si>
  <si>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</si>
  <si>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</si>
  <si>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</si>
  <si>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</si>
  <si>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</si>
  <si>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</si>
  <si>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</si>
  <si>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</si>
  <si>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</si>
  <si>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</si>
  <si>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</si>
  <si>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</si>
  <si>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</si>
  <si>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</si>
  <si>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</si>
  <si>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</si>
  <si>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</si>
  <si>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</si>
  <si>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</si>
  <si>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</si>
  <si>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</si>
  <si>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</si>
  <si>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</si>
  <si>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</si>
  <si>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</si>
  <si>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</si>
  <si>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</si>
  <si>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</si>
  <si>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</si>
  <si>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</si>
  <si>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</si>
  <si>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</si>
  <si>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</si>
  <si>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</si>
  <si>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</si>
  <si>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</si>
  <si>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</si>
  <si>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</si>
  <si>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</si>
  <si>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</si>
  <si>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</si>
  <si>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</si>
  <si>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</si>
  <si>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</si>
  <si>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</si>
  <si>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</si>
  <si>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</si>
  <si>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</si>
  <si>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</si>
  <si>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</si>
  <si>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</si>
  <si>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</si>
  <si>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</si>
  <si>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</si>
  <si>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</si>
  <si>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</si>
  <si>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</si>
  <si>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</si>
  <si>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</si>
  <si>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</si>
  <si>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</si>
  <si>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</si>
  <si>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</si>
  <si>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</si>
  <si>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</si>
  <si>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</si>
  <si>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</si>
  <si>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</si>
  <si>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</si>
  <si>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</si>
  <si>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</si>
  <si>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</si>
  <si>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</si>
  <si>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</si>
  <si>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</si>
  <si>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</si>
  <si>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</si>
  <si>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</si>
  <si>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</si>
  <si>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</si>
  <si>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</si>
  <si>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</si>
  <si>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</si>
  <si>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</si>
  <si>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</si>
  <si>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</si>
  <si>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</si>
  <si>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</si>
  <si>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</si>
  <si>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</si>
  <si>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</si>
  <si>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</si>
  <si>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</si>
  <si>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</si>
  <si>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</si>
  <si>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</si>
  <si>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</si>
  <si>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</si>
  <si>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</si>
  <si>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</si>
  <si>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</si>
  <si>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</si>
  <si>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</si>
  <si>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</si>
  <si>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</si>
  <si>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</si>
  <si>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</si>
  <si>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</si>
  <si>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</si>
  <si>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</si>
  <si>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</si>
  <si>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</si>
  <si>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</si>
  <si>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</si>
  <si>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</si>
  <si>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</si>
  <si>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</si>
  <si>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</si>
  <si>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</si>
  <si>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</si>
  <si>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</si>
  <si>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</si>
  <si>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</si>
  <si>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</si>
  <si>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</si>
  <si>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</si>
  <si>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</si>
  <si>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</si>
  <si>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</si>
  <si>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</si>
  <si>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</si>
  <si>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</si>
  <si>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</si>
  <si>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</si>
  <si>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</si>
  <si>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</si>
  <si>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</si>
  <si>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</si>
  <si>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</si>
  <si>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</si>
  <si>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</si>
  <si>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</si>
  <si>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</si>
  <si>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</si>
  <si>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</si>
  <si>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</si>
  <si>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</si>
  <si>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</si>
  <si>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</si>
  <si>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</si>
  <si>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</si>
  <si>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</si>
  <si>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</si>
  <si>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</si>
  <si>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</si>
  <si>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</si>
  <si>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</si>
  <si>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</si>
  <si>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</si>
  <si>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</si>
  <si>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</si>
  <si>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</si>
  <si>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</si>
  <si>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</si>
  <si>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</si>
  <si>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</si>
  <si>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</si>
  <si>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</si>
  <si>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</si>
  <si>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</si>
  <si>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</si>
  <si>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</si>
  <si>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</si>
  <si>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</si>
  <si>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</si>
  <si>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</si>
  <si>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</si>
  <si>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</si>
  <si>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</si>
  <si>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</si>
  <si>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</si>
  <si>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</si>
  <si>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</si>
  <si>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</si>
  <si>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</si>
  <si>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</si>
  <si>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</si>
  <si>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</si>
  <si>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</si>
  <si>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</si>
  <si>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</si>
  <si>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</si>
  <si>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</si>
  <si>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</si>
  <si>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</si>
  <si>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</si>
  <si>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</si>
  <si>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</si>
  <si>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</si>
  <si>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</si>
  <si>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</si>
  <si>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</si>
  <si>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</si>
  <si>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</si>
  <si>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</si>
  <si>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</si>
  <si>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</si>
  <si>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</si>
  <si>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</si>
  <si>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</si>
  <si>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</si>
  <si>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</si>
  <si>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</si>
  <si>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</si>
  <si>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</si>
  <si>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</si>
  <si>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</si>
  <si>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</si>
  <si>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</si>
  <si>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</si>
  <si>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</si>
  <si>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</si>
  <si>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</si>
  <si>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</si>
  <si>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</si>
  <si>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</si>
  <si>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</si>
  <si>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</si>
  <si>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</si>
  <si>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</si>
  <si>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</si>
  <si>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</si>
  <si>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</si>
  <si>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</si>
  <si>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</si>
  <si>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</si>
  <si>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</si>
  <si>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</si>
  <si>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</si>
  <si>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</si>
  <si>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</si>
  <si>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</si>
  <si>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</si>
  <si>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</si>
  <si>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</si>
  <si>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</si>
  <si>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</si>
  <si>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</si>
  <si>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</si>
  <si>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</si>
  <si>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</si>
  <si>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</si>
  <si>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</si>
  <si>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</si>
  <si>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</si>
  <si>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</si>
  <si>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</si>
  <si>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</si>
  <si>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</si>
  <si>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</si>
  <si>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</si>
  <si>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</si>
  <si>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</si>
  <si>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</si>
  <si>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</si>
  <si>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</si>
  <si>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</si>
  <si>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</si>
  <si>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</si>
  <si>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</si>
  <si>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</si>
  <si>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</si>
  <si>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</si>
  <si>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</si>
  <si>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</si>
  <si>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</si>
  <si>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</si>
  <si>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</si>
  <si>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</si>
  <si>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</si>
  <si>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</si>
  <si>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</si>
  <si>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</si>
  <si>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</si>
  <si>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</si>
  <si>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</si>
  <si>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</si>
  <si>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</si>
  <si>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</si>
  <si>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</si>
  <si>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</si>
  <si>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</si>
  <si>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</si>
  <si>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</si>
  <si>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</si>
  <si>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</si>
  <si>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</si>
  <si>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</si>
  <si>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</si>
  <si>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</si>
  <si>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</si>
  <si>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</si>
  <si>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</si>
  <si>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</si>
  <si>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</si>
  <si>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</si>
  <si>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</si>
  <si>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</si>
  <si>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</si>
  <si>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</si>
  <si>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</si>
  <si>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</si>
  <si>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</si>
  <si>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</si>
  <si>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</si>
  <si>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</si>
  <si>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</si>
  <si>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</si>
  <si>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</si>
  <si>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</si>
  <si>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</si>
  <si>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</si>
  <si>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</si>
  <si>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</si>
  <si>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</si>
  <si>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</si>
  <si>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</si>
  <si>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</si>
  <si>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</si>
  <si>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</si>
  <si>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</si>
  <si>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</si>
  <si>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</si>
  <si>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</si>
  <si>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</si>
  <si>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</si>
  <si>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</si>
  <si>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</si>
  <si>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</si>
  <si>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</si>
  <si>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</si>
  <si>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</si>
  <si>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</si>
  <si>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</si>
  <si>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</si>
  <si>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</si>
  <si>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</si>
  <si>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</si>
  <si>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</si>
  <si>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</si>
  <si>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</si>
  <si>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</si>
  <si>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</si>
  <si>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</si>
  <si>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</si>
  <si>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</si>
  <si>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</si>
  <si>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</si>
  <si>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</si>
  <si>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</si>
  <si>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</si>
  <si>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</si>
  <si>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</si>
  <si>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</si>
  <si>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</si>
  <si>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</si>
  <si>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</si>
  <si>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</si>
  <si>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</si>
  <si>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</si>
  <si>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</si>
  <si>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</si>
  <si>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</si>
  <si>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</si>
  <si>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</si>
  <si>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</si>
  <si>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</si>
  <si>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</si>
  <si>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</si>
  <si>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</si>
  <si>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</si>
  <si>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</si>
  <si>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</si>
  <si>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</si>
  <si>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</si>
  <si>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</si>
  <si>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</si>
  <si>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</si>
  <si>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</si>
  <si>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</si>
  <si>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</si>
  <si>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</si>
  <si>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</si>
  <si>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</si>
  <si>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</si>
  <si>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</si>
  <si>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</si>
  <si>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</si>
  <si>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</si>
  <si>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</si>
  <si>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</si>
  <si>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</si>
  <si>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</si>
  <si>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</si>
  <si>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</si>
  <si>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</si>
  <si>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</si>
  <si>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</si>
  <si>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</si>
  <si>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</si>
  <si>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</si>
  <si>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</si>
  <si>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</si>
  <si>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</si>
  <si>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</si>
  <si>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</si>
  <si>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</si>
  <si>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</si>
  <si>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</si>
  <si>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</si>
  <si>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</si>
  <si>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</si>
  <si>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</si>
  <si>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</si>
  <si>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</si>
  <si>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</si>
  <si>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</si>
  <si>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</si>
  <si>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</si>
  <si>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</si>
  <si>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</si>
  <si>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</si>
  <si>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</si>
  <si>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</si>
  <si>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</si>
  <si>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</si>
  <si>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</si>
  <si>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</si>
  <si>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</si>
  <si>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</si>
  <si>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</si>
  <si>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</si>
  <si>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</si>
  <si>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</si>
  <si>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</si>
  <si>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</si>
  <si>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</si>
  <si>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</si>
  <si>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</si>
  <si>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</si>
  <si>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</si>
  <si>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</si>
  <si>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</si>
  <si>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</si>
  <si>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</si>
  <si>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</si>
  <si>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</si>
  <si>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</si>
  <si>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</si>
  <si>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</si>
  <si>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</si>
  <si>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</si>
  <si>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</si>
  <si>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</si>
  <si>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</si>
  <si>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</si>
  <si>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</si>
  <si>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</si>
  <si>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</si>
  <si>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</si>
  <si>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</si>
  <si>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</si>
  <si>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</si>
  <si>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</si>
  <si>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</si>
  <si>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</si>
  <si>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</si>
  <si>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</si>
  <si>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</si>
  <si>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</si>
  <si>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</si>
  <si>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</si>
  <si>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</si>
  <si>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</si>
  <si>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</si>
  <si>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</si>
  <si>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</si>
  <si>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</si>
  <si>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</si>
  <si>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</si>
  <si>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</si>
  <si>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</si>
  <si>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</si>
  <si>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</si>
  <si>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</si>
  <si>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</si>
  <si>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</si>
  <si>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</si>
  <si>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</si>
  <si>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</si>
  <si>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</si>
  <si>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</si>
  <si>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</si>
  <si>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</si>
  <si>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</si>
  <si>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</si>
  <si>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</si>
  <si>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</si>
  <si>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</si>
  <si>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</si>
  <si>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</si>
  <si>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</si>
  <si>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</si>
  <si>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</si>
  <si>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</si>
  <si>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</si>
  <si>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</si>
  <si>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</si>
  <si>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</si>
  <si>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</si>
  <si>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</si>
  <si>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</si>
  <si>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</si>
  <si>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</si>
  <si>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</si>
  <si>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</si>
  <si>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</si>
  <si>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</si>
  <si>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</si>
  <si>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</si>
  <si>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</si>
  <si>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</si>
  <si>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</si>
  <si>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</si>
  <si>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</si>
  <si>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</si>
  <si>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</si>
  <si>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</si>
  <si>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</si>
  <si>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</si>
  <si>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</si>
  <si>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</si>
  <si>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</si>
  <si>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</si>
  <si>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</si>
  <si>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</si>
  <si>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</si>
  <si>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</si>
  <si>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</si>
  <si>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</si>
  <si>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</si>
  <si>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</si>
  <si>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</si>
  <si>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</si>
  <si>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</si>
  <si>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</si>
  <si>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</si>
  <si>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</si>
  <si>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</si>
  <si>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</si>
  <si>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</si>
  <si>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</si>
  <si>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</si>
  <si>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</si>
  <si>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</si>
  <si>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</si>
  <si>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</si>
  <si>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</si>
  <si>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</si>
  <si>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</si>
  <si>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</si>
  <si>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</si>
  <si>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</si>
  <si>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</si>
  <si>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</si>
  <si>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</si>
  <si>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</si>
  <si>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</si>
  <si>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</si>
  <si>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</si>
  <si>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</si>
  <si>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</si>
  <si>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</si>
  <si>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</si>
  <si>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</si>
  <si>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</si>
  <si>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</si>
  <si>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</si>
  <si>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</si>
  <si>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</si>
  <si>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</si>
  <si>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</si>
  <si>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</si>
  <si>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</si>
  <si>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</si>
  <si>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</si>
  <si>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</si>
  <si>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</si>
  <si>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</si>
  <si>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</si>
  <si>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</si>
  <si>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</si>
  <si>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</si>
  <si>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</si>
  <si>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</si>
  <si>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</si>
  <si>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</si>
  <si>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</si>
  <si>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</si>
  <si>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</si>
  <si>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</si>
  <si>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</si>
  <si>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</si>
  <si>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</si>
  <si>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</si>
  <si>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</si>
  <si>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</si>
  <si>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</si>
  <si>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</si>
  <si>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</si>
  <si>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</si>
  <si>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</si>
  <si>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</si>
  <si>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</si>
  <si>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</si>
  <si>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</si>
  <si>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</si>
  <si>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</si>
  <si>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</si>
  <si>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</si>
  <si>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</si>
  <si>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</si>
  <si>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</si>
  <si>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</si>
  <si>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</si>
  <si>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</si>
  <si>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</si>
  <si>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</si>
  <si>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</si>
  <si>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</si>
  <si>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</si>
  <si>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</si>
  <si>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</si>
  <si>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</si>
  <si>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</si>
  <si>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</si>
  <si>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</si>
  <si>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</si>
  <si>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</si>
  <si>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</si>
  <si>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</si>
  <si>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</si>
  <si>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</si>
  <si>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</si>
  <si>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</si>
  <si>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</si>
  <si>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</si>
  <si>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</si>
  <si>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</si>
  <si>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</si>
  <si>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</si>
  <si>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</si>
  <si>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</si>
  <si>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</si>
  <si>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</si>
  <si>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</si>
  <si>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</si>
  <si>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</si>
  <si>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</si>
  <si>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</si>
  <si>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</si>
  <si>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</si>
  <si>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</si>
  <si>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</si>
  <si>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</si>
  <si>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</si>
  <si>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</si>
  <si>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</si>
  <si>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</si>
  <si>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</si>
  <si>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</si>
  <si>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</si>
  <si>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</si>
  <si>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</si>
  <si>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</si>
  <si>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</si>
  <si>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</si>
  <si>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</si>
  <si>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</si>
  <si>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</si>
  <si>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</si>
  <si>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</si>
  <si>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</si>
  <si>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</si>
  <si>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</si>
  <si>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</si>
  <si>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</si>
  <si>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</si>
  <si>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</si>
  <si>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</si>
  <si>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</si>
  <si>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</si>
  <si>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</si>
  <si>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</si>
  <si>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</si>
  <si>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</si>
  <si>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</si>
  <si>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</si>
  <si>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</si>
  <si>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</si>
  <si>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</si>
  <si>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</si>
  <si>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</si>
  <si>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</si>
  <si>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</si>
  <si>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</si>
  <si>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</si>
  <si>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</si>
  <si>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</si>
  <si>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</si>
  <si>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</si>
  <si>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</si>
  <si>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</si>
  <si>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</si>
  <si>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</si>
  <si>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</si>
  <si>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</si>
  <si>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</si>
  <si>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</si>
  <si>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</si>
  <si>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</si>
  <si>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</si>
  <si>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</si>
  <si>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</si>
  <si>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</si>
  <si>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</si>
  <si>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</si>
  <si>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</si>
  <si>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</si>
  <si>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</si>
  <si>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</si>
  <si>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</si>
  <si>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</si>
  <si>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</si>
  <si>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</si>
  <si>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</si>
  <si>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</si>
  <si>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</si>
  <si>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</si>
  <si>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</si>
  <si>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</si>
  <si>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</si>
  <si>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</si>
  <si>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</si>
  <si>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</si>
  <si>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</si>
  <si>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</si>
  <si>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</si>
  <si>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</si>
  <si>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</si>
  <si>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</si>
  <si>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</si>
  <si>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</si>
  <si>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</si>
  <si>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</si>
  <si>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</si>
  <si>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</si>
  <si>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</si>
  <si>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</si>
  <si>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</si>
  <si>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</si>
  <si>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</si>
  <si>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</si>
  <si>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</si>
  <si>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</si>
  <si>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</si>
  <si>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</si>
  <si>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</si>
  <si>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</si>
  <si>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</si>
  <si>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</si>
  <si>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</si>
  <si>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</si>
  <si>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</si>
  <si>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</si>
  <si>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</si>
  <si>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</si>
  <si>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</si>
  <si>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</si>
  <si>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</si>
  <si>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</si>
  <si>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</si>
  <si>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</si>
  <si>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</si>
  <si>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</si>
  <si>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</si>
  <si>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</si>
  <si>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</si>
  <si>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</si>
  <si>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</si>
  <si>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</si>
  <si>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</si>
  <si>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</si>
  <si>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</si>
  <si>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</si>
  <si>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</si>
  <si>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</si>
  <si>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</si>
  <si>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</si>
  <si>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</si>
  <si>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</si>
  <si>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</si>
  <si>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</si>
  <si>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</si>
  <si>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</si>
  <si>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</si>
  <si>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</si>
  <si>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</si>
  <si>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</si>
  <si>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</si>
  <si>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</si>
  <si>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</si>
  <si>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</si>
  <si>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</si>
  <si>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</si>
  <si>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</si>
  <si>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</si>
  <si>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</si>
  <si>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</si>
  <si>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</si>
  <si>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</si>
  <si>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</si>
  <si>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</si>
  <si>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</si>
  <si>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</si>
  <si>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</si>
  <si>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</si>
  <si>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</si>
  <si>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</si>
  <si>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</si>
  <si>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</si>
  <si>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</si>
  <si>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</si>
  <si>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</si>
  <si>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</si>
  <si>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</si>
  <si>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</si>
  <si>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</si>
  <si>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</si>
  <si>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</si>
  <si>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</si>
  <si>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</si>
  <si>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</si>
  <si>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</si>
  <si>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</si>
  <si>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</si>
  <si>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</si>
  <si>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</si>
  <si>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</si>
  <si>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</si>
  <si>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</si>
  <si>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</si>
  <si>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</si>
  <si>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</si>
  <si>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</si>
  <si>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</si>
  <si>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</si>
  <si>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</si>
  <si>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</si>
  <si>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</si>
  <si>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</si>
  <si>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</si>
  <si>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</si>
  <si>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</si>
  <si>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</si>
  <si>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</si>
  <si>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</si>
  <si>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</si>
  <si>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</si>
  <si>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</si>
  <si>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</si>
  <si>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</si>
  <si>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</si>
  <si>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</si>
  <si>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</si>
  <si>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</si>
  <si>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</si>
  <si>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</si>
  <si>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</si>
  <si>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</si>
  <si>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</si>
  <si>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</si>
  <si>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</si>
  <si>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</si>
  <si>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</si>
  <si>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</si>
  <si>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</si>
  <si>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</si>
  <si>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</si>
  <si>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</si>
  <si>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</si>
  <si>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</si>
  <si>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</si>
  <si>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</si>
  <si>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</si>
  <si>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</si>
  <si>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</si>
  <si>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</si>
  <si>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</si>
  <si>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</si>
  <si>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</si>
  <si>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</si>
  <si>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</si>
  <si>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</si>
  <si>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</si>
  <si>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</si>
  <si>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</si>
  <si>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</si>
  <si>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</si>
  <si>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</si>
  <si>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</si>
  <si>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</si>
  <si>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</si>
  <si>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</si>
  <si>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</si>
  <si>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</si>
  <si>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</si>
  <si>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</si>
  <si>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</si>
  <si>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</si>
  <si>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</si>
  <si>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</si>
  <si>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</si>
  <si>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</si>
  <si>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</si>
  <si>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</si>
  <si>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</si>
  <si>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</si>
  <si>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</si>
  <si>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</si>
  <si>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</si>
  <si>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</si>
  <si>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</si>
  <si>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</si>
  <si>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</si>
  <si>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</si>
  <si>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</si>
  <si>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</si>
  <si>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</si>
  <si>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</si>
  <si>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</si>
  <si>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</si>
  <si>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</si>
  <si>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</si>
  <si>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</si>
  <si>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</si>
  <si>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</si>
  <si>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</si>
  <si>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</si>
  <si>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</si>
  <si>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</si>
  <si>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</si>
  <si>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</si>
  <si>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</si>
  <si>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</si>
  <si>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</si>
  <si>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</si>
  <si>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</si>
  <si>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</si>
  <si>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</si>
  <si>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</si>
  <si>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</si>
  <si>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</si>
  <si>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</si>
  <si>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</si>
  <si>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</si>
  <si>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</si>
  <si>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</si>
  <si>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</si>
  <si>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</si>
  <si>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</si>
  <si>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</si>
  <si>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</si>
  <si>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</si>
  <si>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</si>
  <si>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</si>
  <si>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</si>
  <si>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</si>
  <si>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</si>
  <si>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</si>
  <si>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</si>
  <si>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</si>
  <si>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</si>
  <si>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</si>
  <si>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</si>
  <si>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</si>
  <si>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</si>
  <si>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</si>
  <si>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</si>
  <si>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</si>
  <si>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</si>
  <si>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</si>
  <si>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</si>
  <si>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</si>
  <si>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</si>
  <si>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</si>
  <si>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</si>
  <si>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</si>
  <si>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</si>
  <si>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</si>
  <si>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</si>
  <si>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</si>
  <si>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</si>
  <si>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</si>
  <si>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</si>
  <si>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</si>
  <si>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</si>
  <si>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</si>
  <si>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</si>
  <si>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</si>
  <si>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</si>
  <si>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</si>
  <si>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</si>
  <si>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</si>
  <si>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</si>
  <si>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</si>
  <si>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</si>
  <si>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</si>
  <si>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</si>
  <si>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</si>
  <si>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</si>
  <si>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</si>
  <si>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</si>
  <si>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</si>
  <si>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</si>
  <si>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</si>
  <si>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</si>
  <si>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</si>
  <si>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</si>
  <si>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</si>
  <si>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</si>
  <si>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</si>
  <si>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</si>
  <si>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</si>
  <si>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</si>
  <si>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</si>
  <si>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</si>
  <si>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</si>
  <si>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</si>
  <si>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</si>
  <si>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</si>
  <si>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</si>
  <si>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</si>
  <si>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</si>
  <si>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</si>
  <si>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</si>
  <si>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</si>
  <si>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</si>
  <si>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</si>
  <si>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</si>
  <si>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</si>
  <si>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</si>
  <si>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</si>
  <si>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</si>
  <si>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</si>
  <si>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</si>
  <si>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</si>
  <si>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</si>
  <si>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</si>
  <si>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</si>
  <si>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</si>
  <si>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</si>
  <si>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</si>
  <si>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</si>
  <si>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</si>
  <si>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</si>
  <si>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</si>
  <si>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</si>
  <si>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</si>
  <si>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</si>
  <si>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</si>
  <si>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</si>
  <si>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</si>
  <si>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</si>
  <si>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</si>
  <si>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</si>
  <si>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</si>
  <si>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</si>
  <si>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</si>
  <si>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</si>
  <si>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</si>
  <si>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</si>
  <si>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</si>
  <si>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</si>
  <si>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</si>
  <si>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</si>
  <si>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</si>
  <si>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</si>
  <si>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</si>
  <si>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</si>
  <si>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</si>
  <si>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</si>
  <si>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</si>
  <si>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</si>
  <si>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</si>
  <si>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</si>
  <si>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</si>
  <si>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</si>
  <si>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</si>
  <si>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</si>
  <si>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</si>
  <si>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</si>
  <si>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</si>
  <si>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</si>
  <si>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</si>
  <si>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</si>
  <si>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</si>
  <si>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</si>
  <si>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</si>
  <si>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</si>
  <si>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</si>
  <si>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</si>
  <si>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</si>
  <si>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</si>
  <si>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</si>
  <si>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</si>
  <si>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</si>
  <si>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</si>
  <si>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</si>
  <si>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</si>
  <si>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</si>
  <si>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</si>
  <si>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</si>
  <si>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</si>
  <si>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</si>
  <si>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</si>
  <si>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</si>
  <si>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</si>
  <si>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</si>
  <si>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</si>
  <si>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</si>
  <si>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</si>
  <si>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</si>
  <si>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</si>
  <si>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</si>
  <si>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</si>
  <si>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</si>
  <si>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</si>
  <si>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</si>
  <si>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</si>
  <si>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</si>
  <si>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</si>
  <si>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</si>
  <si>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</si>
  <si>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</si>
  <si>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</si>
  <si>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</si>
  <si>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</si>
  <si>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</si>
  <si>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</si>
  <si>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</si>
  <si>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</si>
  <si>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</si>
  <si>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</si>
  <si>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</si>
  <si>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</si>
  <si>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</si>
  <si>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</si>
  <si>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</si>
  <si>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</si>
  <si>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</si>
  <si>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</si>
  <si>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</si>
  <si>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</si>
  <si>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</si>
  <si>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</si>
  <si>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</si>
  <si>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</si>
  <si>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</si>
  <si>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</si>
  <si>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</si>
  <si>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</si>
  <si>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</si>
  <si>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</si>
  <si>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</si>
  <si>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</si>
  <si>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</si>
  <si>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</si>
  <si>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</si>
  <si>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</si>
  <si>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</si>
  <si>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</si>
  <si>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</si>
  <si>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</si>
  <si>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</si>
  <si>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</si>
  <si>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</si>
  <si>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</si>
  <si>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</si>
  <si>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</si>
  <si>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</si>
  <si>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</si>
  <si>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</si>
  <si>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</si>
  <si>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</si>
  <si>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</si>
  <si>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</si>
  <si>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</si>
  <si>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</si>
  <si>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</si>
  <si>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</si>
  <si>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</si>
  <si>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</si>
  <si>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</si>
  <si>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</si>
  <si>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</si>
  <si>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</si>
  <si>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</si>
  <si>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</si>
  <si>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</si>
  <si>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</si>
  <si>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</si>
  <si>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</si>
  <si>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</si>
  <si>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</si>
  <si>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</si>
  <si>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</si>
  <si>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</si>
  <si>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</si>
  <si>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</si>
  <si>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</si>
  <si>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</si>
  <si>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</si>
  <si>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</si>
  <si>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</si>
  <si>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</si>
  <si>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</si>
  <si>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</si>
  <si>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</si>
  <si>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</si>
  <si>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</si>
  <si>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</si>
  <si>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</si>
  <si>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</si>
  <si>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</si>
  <si>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</si>
  <si>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</si>
  <si>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</si>
  <si>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</si>
  <si>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</si>
  <si>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</si>
  <si>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</si>
  <si>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</si>
  <si>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</si>
  <si>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</si>
  <si>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</si>
  <si>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</si>
  <si>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</si>
  <si>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</si>
  <si>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</si>
  <si>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</si>
  <si>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</si>
  <si>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</si>
  <si>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</si>
  <si>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</si>
  <si>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</si>
  <si>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</si>
  <si>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</si>
  <si>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</si>
  <si>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</si>
  <si>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</si>
  <si>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</si>
  <si>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</si>
  <si>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</si>
  <si>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</si>
  <si>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</si>
  <si>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</si>
  <si>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</si>
  <si>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</si>
  <si>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</si>
  <si>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</si>
  <si>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</si>
  <si>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</si>
  <si>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</si>
  <si>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</si>
  <si>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</si>
  <si>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</si>
  <si>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</si>
  <si>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</si>
  <si>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</si>
  <si>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</si>
  <si>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</si>
  <si>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</si>
  <si>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</si>
  <si>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</si>
  <si>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</si>
  <si>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</si>
  <si>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</si>
  <si>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</si>
  <si>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</si>
  <si>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</si>
  <si>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</si>
  <si>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</si>
  <si>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</si>
  <si>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</si>
  <si>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</si>
  <si>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</si>
  <si>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</si>
  <si>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</si>
  <si>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</si>
  <si>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</si>
  <si>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</si>
  <si>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</si>
  <si>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</si>
  <si>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</si>
  <si>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</si>
  <si>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</si>
  <si>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</si>
  <si>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</si>
  <si>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</si>
  <si>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</si>
  <si>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</si>
  <si>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</si>
  <si>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</si>
  <si>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</si>
  <si>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</si>
  <si>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</si>
  <si>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</si>
  <si>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</si>
  <si>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</si>
  <si>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</si>
  <si>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</si>
  <si>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</si>
  <si>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</si>
  <si>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</si>
  <si>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</si>
  <si>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</si>
  <si>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</si>
  <si>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</si>
  <si>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</si>
  <si>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</si>
  <si>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</si>
  <si>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</si>
  <si>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</si>
  <si>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</si>
  <si>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</si>
  <si>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</si>
  <si>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</si>
  <si>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</si>
  <si>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</si>
  <si>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</si>
  <si>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</si>
  <si>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</si>
  <si>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</si>
  <si>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</si>
  <si>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</si>
  <si>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</si>
  <si>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</si>
  <si>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</si>
  <si>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</si>
  <si>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</si>
  <si>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</si>
  <si>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</si>
  <si>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</si>
  <si>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</si>
  <si>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</si>
  <si>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</si>
  <si>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</si>
  <si>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</si>
  <si>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</si>
  <si>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</si>
  <si>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</si>
  <si>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</si>
  <si>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</si>
  <si>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</si>
  <si>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</si>
  <si>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</si>
  <si>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</si>
  <si>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</si>
  <si>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</si>
  <si>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</si>
  <si>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</si>
  <si>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</si>
  <si>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</si>
  <si>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</si>
  <si>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</si>
  <si>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</si>
  <si>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</si>
  <si>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</si>
  <si>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</si>
  <si>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</si>
  <si>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</si>
  <si>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</si>
  <si>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</si>
  <si>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</si>
  <si>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</si>
  <si>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</si>
  <si>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</si>
  <si>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</si>
  <si>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</si>
  <si>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</si>
  <si>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</si>
  <si>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</si>
  <si>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</si>
  <si>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</si>
  <si>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</si>
  <si>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</si>
  <si>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</si>
  <si>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</si>
  <si>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</si>
  <si>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</si>
  <si>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</si>
  <si>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</si>
  <si>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</si>
  <si>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</si>
  <si>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</si>
  <si>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</si>
  <si>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</si>
  <si>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</si>
  <si>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</si>
  <si>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</si>
  <si>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</si>
  <si>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</si>
  <si>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</si>
  <si>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</si>
  <si>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</si>
  <si>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</si>
  <si>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</si>
  <si>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</si>
  <si>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</si>
  <si>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</si>
  <si>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</si>
  <si>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</si>
  <si>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</si>
  <si>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</si>
  <si>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</si>
  <si>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</si>
  <si>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</si>
  <si>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</si>
  <si>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</si>
  <si>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</si>
  <si>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</si>
  <si>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</si>
  <si>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</si>
  <si>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</si>
  <si>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</si>
  <si>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</si>
  <si>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</si>
  <si>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</si>
  <si>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</si>
  <si>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</si>
  <si>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</si>
  <si>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</si>
  <si>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</si>
  <si>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</si>
  <si>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</si>
  <si>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</si>
  <si>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</si>
  <si>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</si>
  <si>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</si>
  <si>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</si>
  <si>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</si>
  <si>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</si>
  <si>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</si>
  <si>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</si>
  <si>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</si>
  <si>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</si>
  <si>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</si>
  <si>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</si>
  <si>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</si>
  <si>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</si>
  <si>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</si>
  <si>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</si>
  <si>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</si>
  <si>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</si>
  <si>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</si>
  <si>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</si>
  <si>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</si>
  <si>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</si>
  <si>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</si>
  <si>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</si>
  <si>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</si>
  <si>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</si>
  <si>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</si>
  <si>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</si>
  <si>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</si>
  <si>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</si>
  <si>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</si>
  <si>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</si>
  <si>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</si>
  <si>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</si>
  <si>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</si>
  <si>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</si>
  <si>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</si>
  <si>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</si>
  <si>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</si>
  <si>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</si>
  <si>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</si>
  <si>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</si>
  <si>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</si>
  <si>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</si>
  <si>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</si>
  <si>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</si>
  <si>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</si>
  <si>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</si>
  <si>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</si>
  <si>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</si>
  <si>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</si>
  <si>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</si>
  <si>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</si>
  <si>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</si>
  <si>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</si>
  <si>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</si>
  <si>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</si>
  <si>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</si>
  <si>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</si>
  <si>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</si>
  <si>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</si>
  <si>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</si>
  <si>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</si>
  <si>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</si>
  <si>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</si>
  <si>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</si>
  <si>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</si>
  <si>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</si>
  <si>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</si>
  <si>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</si>
  <si>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</si>
  <si>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</si>
  <si>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</si>
  <si>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</si>
  <si>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</si>
  <si>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</si>
  <si>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</si>
  <si>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</si>
  <si>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</si>
  <si>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</si>
  <si>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</si>
  <si>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</si>
  <si>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</si>
  <si>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</si>
  <si>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</si>
  <si>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</si>
  <si>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</si>
  <si>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</si>
  <si>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</si>
  <si>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</si>
  <si>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</si>
  <si>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</si>
  <si>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</si>
  <si>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</si>
  <si>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</si>
  <si>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</si>
  <si>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</si>
  <si>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</si>
  <si>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</si>
  <si>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</si>
  <si>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</si>
  <si>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</si>
  <si>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</si>
  <si>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</si>
  <si>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</si>
  <si>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</si>
  <si>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</si>
  <si>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</si>
  <si>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</si>
  <si>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</si>
  <si>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</si>
  <si>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</si>
  <si>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</si>
  <si>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</si>
  <si>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</si>
  <si>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</si>
  <si>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</si>
  <si>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</si>
  <si>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</si>
  <si>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</si>
  <si>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</si>
  <si>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</si>
  <si>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</si>
  <si>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</si>
  <si>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</si>
  <si>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</si>
  <si>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</si>
  <si>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</si>
  <si>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</si>
  <si>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</si>
  <si>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</si>
  <si>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</si>
  <si>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</si>
  <si>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</si>
  <si>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</si>
  <si>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</si>
  <si>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</si>
  <si>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</si>
  <si>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</si>
  <si>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</si>
  <si>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</si>
  <si>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</si>
  <si>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</si>
  <si>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</si>
  <si>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</si>
  <si>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</si>
  <si>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</si>
  <si>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</si>
  <si>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</si>
  <si>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</si>
  <si>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</si>
  <si>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</si>
  <si>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</si>
  <si>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</si>
  <si>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</si>
  <si>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</si>
  <si>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</si>
  <si>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</si>
  <si>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</si>
  <si>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</si>
  <si>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</si>
  <si>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</si>
  <si>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</si>
  <si>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</si>
  <si>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</si>
  <si>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</si>
  <si>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</si>
  <si>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</si>
  <si>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</si>
  <si>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</si>
  <si>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</si>
  <si>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</si>
  <si>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</si>
  <si>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</si>
  <si>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</si>
  <si>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</si>
  <si>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</si>
  <si>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</si>
  <si>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</si>
  <si>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</si>
  <si>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</si>
  <si>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</si>
  <si>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</si>
  <si>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</si>
  <si>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</si>
  <si>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</si>
  <si>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</si>
  <si>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</si>
  <si>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</si>
  <si>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</si>
  <si>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</si>
  <si>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</si>
  <si>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</si>
  <si>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</si>
  <si>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</si>
  <si>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</si>
  <si>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</si>
  <si>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</si>
  <si>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</si>
  <si>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</si>
  <si>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</si>
  <si>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</si>
  <si>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</si>
  <si>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</si>
  <si>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</si>
  <si>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</si>
  <si>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</si>
  <si>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</si>
  <si>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</si>
  <si>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</si>
  <si>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</si>
  <si>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</si>
  <si>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</si>
  <si>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</si>
  <si>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</si>
  <si>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</si>
  <si>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</si>
  <si>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</si>
  <si>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</si>
  <si>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</si>
  <si>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</si>
  <si>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</si>
  <si>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</si>
  <si>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</si>
  <si>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</si>
  <si>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</si>
  <si>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</si>
  <si>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</si>
  <si>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</si>
  <si>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</si>
  <si>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</si>
  <si>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</si>
  <si>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</si>
  <si>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</si>
  <si>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</si>
  <si>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</si>
  <si>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</si>
  <si>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</si>
  <si>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</si>
  <si>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</si>
  <si>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</si>
  <si>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</si>
  <si>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</si>
  <si>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</si>
  <si>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</si>
  <si>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</si>
  <si>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</si>
  <si>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</si>
  <si>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</si>
  <si>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</si>
  <si>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</si>
  <si>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</si>
  <si>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</si>
  <si>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</si>
  <si>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</si>
  <si>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</si>
  <si>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</si>
  <si>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</si>
  <si>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</si>
  <si>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</si>
  <si>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</si>
  <si>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</si>
  <si>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</si>
  <si>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</si>
  <si>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</si>
  <si>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</si>
  <si>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</si>
  <si>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</si>
  <si>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</si>
  <si>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</si>
  <si>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</si>
  <si>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</si>
  <si>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</si>
  <si>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</si>
  <si>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</si>
  <si>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</si>
  <si>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</si>
  <si>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</si>
  <si>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</si>
  <si>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</si>
  <si>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</si>
  <si>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</si>
  <si>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</si>
  <si>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</si>
  <si>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</si>
  <si>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</si>
  <si>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</si>
  <si>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</si>
  <si>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</si>
  <si>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</si>
  <si>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</si>
  <si>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</si>
  <si>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</si>
  <si>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</si>
  <si>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</si>
  <si>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</si>
  <si>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</si>
  <si>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</si>
  <si>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</si>
  <si>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</si>
  <si>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</si>
  <si>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</si>
  <si>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</si>
  <si>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</si>
  <si>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</si>
  <si>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</si>
  <si>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</si>
  <si>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</si>
  <si>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</si>
  <si>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</si>
  <si>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</si>
  <si>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</si>
  <si>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</si>
  <si>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</si>
  <si>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</si>
  <si>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</si>
  <si>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</si>
  <si>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</si>
  <si>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</si>
  <si>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</si>
  <si>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</si>
  <si>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</si>
  <si>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</si>
  <si>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</si>
  <si>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</si>
  <si>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</si>
  <si>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</si>
  <si>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</si>
  <si>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</si>
  <si>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</si>
  <si>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</si>
  <si>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</si>
  <si>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</si>
  <si>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</si>
  <si>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</si>
  <si>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</si>
  <si>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</si>
  <si>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</si>
  <si>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</si>
  <si>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</si>
  <si>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</si>
  <si>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</si>
  <si>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</si>
  <si>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</si>
  <si>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</si>
  <si>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</si>
  <si>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</si>
  <si>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</si>
  <si>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</si>
  <si>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</si>
  <si>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</si>
  <si>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</si>
  <si>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</si>
  <si>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</si>
  <si>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</si>
  <si>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</si>
  <si>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</si>
  <si>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</si>
  <si>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</si>
  <si>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</si>
  <si>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</si>
  <si>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</si>
  <si>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</si>
  <si>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</si>
  <si>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</si>
  <si>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</si>
  <si>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</si>
  <si>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</si>
  <si>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</si>
  <si>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</si>
  <si>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</si>
  <si>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</si>
  <si>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</si>
  <si>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</si>
  <si>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</si>
  <si>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</si>
  <si>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</si>
  <si>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</si>
  <si>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</si>
  <si>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</si>
  <si>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</si>
  <si>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</si>
  <si>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</si>
  <si>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</si>
  <si>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</si>
  <si>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</si>
  <si>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</si>
  <si>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</si>
  <si>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</si>
  <si>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</si>
  <si>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</si>
  <si>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</si>
  <si>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</si>
  <si>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</si>
  <si>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</si>
  <si>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</si>
  <si>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</si>
  <si>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</si>
  <si>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</si>
  <si>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</si>
  <si>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</si>
  <si>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</si>
  <si>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</si>
  <si>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</si>
  <si>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</si>
  <si>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</si>
  <si>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</si>
  <si>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</si>
  <si>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</si>
  <si>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</si>
  <si>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</si>
  <si>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</si>
  <si>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</si>
  <si>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</si>
  <si>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</si>
  <si>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</si>
  <si>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</si>
  <si>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</si>
  <si>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</si>
  <si>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</si>
  <si>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</si>
  <si>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</si>
  <si>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</si>
  <si>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</si>
  <si>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</si>
  <si>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</si>
  <si>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</si>
  <si>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</si>
  <si>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</si>
  <si>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</si>
  <si>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</si>
  <si>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</si>
  <si>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</si>
  <si>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</si>
  <si>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</si>
  <si>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</si>
  <si>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</si>
  <si>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</si>
  <si>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</si>
  <si>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</si>
  <si>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</si>
  <si>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</si>
  <si>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</si>
  <si>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</si>
  <si>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</si>
  <si>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</si>
  <si>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</si>
  <si>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</si>
  <si>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</si>
  <si>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</si>
  <si>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</si>
  <si>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</si>
  <si>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</si>
  <si>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</si>
  <si>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</si>
  <si>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</si>
  <si>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</si>
  <si>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</si>
  <si>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</si>
  <si>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</si>
  <si>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</si>
  <si>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</si>
  <si>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</si>
  <si>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</si>
  <si>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</si>
  <si>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</si>
  <si>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</si>
  <si>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</si>
  <si>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</si>
  <si>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</si>
  <si>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</si>
  <si>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</si>
  <si>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</si>
  <si>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</si>
  <si>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</si>
  <si>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</si>
  <si>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</si>
  <si>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</si>
  <si>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</si>
  <si>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</si>
  <si>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</si>
  <si>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</si>
  <si>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</si>
  <si>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</si>
  <si>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</si>
  <si>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</si>
  <si>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</si>
  <si>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</si>
  <si>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</si>
  <si>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</si>
  <si>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</si>
  <si>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</si>
  <si>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</si>
  <si>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</si>
  <si>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</si>
  <si>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</si>
  <si>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</si>
  <si>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</si>
  <si>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</si>
  <si>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</si>
  <si>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</si>
  <si>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</si>
  <si>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</si>
  <si>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</si>
  <si>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</si>
  <si>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</si>
  <si>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</si>
  <si>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</si>
  <si>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</si>
  <si>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</si>
  <si>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</si>
  <si>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</si>
  <si>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</si>
  <si>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</si>
  <si>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</si>
  <si>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</si>
  <si>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</si>
  <si>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</si>
  <si>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</si>
  <si>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</si>
  <si>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</si>
  <si>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</si>
  <si>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</si>
  <si>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</si>
  <si>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</si>
  <si>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</si>
  <si>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</si>
  <si>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</si>
  <si>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</si>
  <si>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</si>
  <si>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</si>
  <si>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</si>
  <si>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</si>
  <si>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</si>
  <si>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</si>
  <si>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</si>
  <si>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</si>
  <si>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</si>
  <si>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</si>
  <si>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</si>
  <si>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</si>
  <si>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</si>
  <si>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</si>
  <si>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</si>
  <si>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</si>
  <si>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</si>
  <si>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</si>
  <si>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</si>
  <si>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</si>
  <si>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</si>
  <si>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</si>
  <si>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</si>
  <si>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</si>
  <si>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</si>
  <si>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</si>
  <si>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</si>
  <si>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</si>
  <si>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</si>
  <si>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</si>
  <si>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</si>
  <si>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</si>
  <si>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</si>
  <si>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</si>
  <si>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</si>
  <si>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</si>
  <si>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</si>
  <si>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</si>
  <si>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</si>
  <si>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</si>
  <si>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</si>
  <si>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</si>
  <si>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</si>
  <si>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</si>
  <si>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</si>
  <si>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</si>
  <si>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</si>
  <si>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</si>
  <si>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</si>
  <si>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</si>
  <si>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</si>
  <si>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</si>
  <si>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</si>
  <si>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</si>
  <si>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</si>
  <si>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</si>
  <si>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</si>
  <si>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</si>
  <si>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</si>
  <si>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</si>
  <si>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</si>
  <si>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</si>
  <si>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</si>
  <si>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</si>
  <si>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</si>
  <si>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</si>
  <si>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</si>
  <si>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</si>
  <si>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</si>
  <si>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</si>
  <si>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</si>
  <si>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</si>
  <si>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</si>
  <si>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</si>
  <si>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</si>
  <si>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</si>
  <si>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</si>
  <si>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</si>
  <si>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</si>
  <si>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</si>
  <si>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</si>
  <si>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</si>
  <si>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</si>
  <si>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</si>
  <si>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</si>
  <si>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</si>
  <si>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</si>
  <si>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</si>
  <si>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</si>
  <si>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</si>
  <si>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</si>
  <si>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</si>
  <si>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</si>
  <si>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</si>
  <si>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</si>
  <si>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</si>
  <si>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</si>
  <si>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</si>
  <si>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</si>
  <si>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</si>
  <si>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</si>
  <si>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</si>
  <si>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</si>
  <si>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</si>
  <si>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</si>
  <si>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</si>
  <si>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</si>
  <si>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</si>
  <si>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</si>
  <si>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</si>
  <si>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</si>
  <si>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</si>
  <si>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</si>
  <si>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</si>
  <si>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</si>
  <si>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</si>
  <si>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</si>
  <si>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</si>
  <si>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</si>
  <si>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</si>
  <si>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</si>
  <si>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</si>
  <si>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</si>
  <si>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</si>
  <si>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</si>
  <si>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</si>
  <si>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</si>
  <si>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</si>
  <si>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</si>
  <si>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</si>
  <si>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</si>
  <si>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</si>
  <si>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</si>
  <si>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</si>
  <si>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</si>
  <si>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</si>
  <si>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</si>
  <si>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</si>
  <si>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</si>
  <si>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</si>
  <si>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</si>
  <si>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</si>
  <si>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</si>
  <si>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</si>
  <si>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</si>
  <si>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</si>
  <si>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</si>
  <si>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</si>
  <si>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</si>
  <si>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</si>
  <si>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</si>
  <si>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</si>
  <si>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</si>
  <si>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</si>
  <si>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</si>
  <si>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</si>
  <si>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</si>
  <si>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</si>
  <si>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</si>
  <si>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</si>
  <si>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</si>
  <si>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</si>
  <si>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</si>
  <si>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</si>
  <si>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</si>
  <si>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</si>
  <si>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</si>
  <si>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</si>
  <si>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</si>
  <si>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</si>
  <si>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</si>
  <si>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</si>
  <si>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</si>
  <si>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</si>
  <si>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</si>
  <si>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</si>
  <si>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</si>
  <si>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</si>
  <si>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</si>
  <si>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</si>
  <si>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</si>
  <si>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</si>
  <si>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</si>
  <si>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</si>
  <si>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</si>
  <si>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</si>
  <si>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</si>
  <si>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</si>
  <si>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</si>
  <si>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</si>
  <si>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</si>
  <si>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</si>
  <si>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</si>
  <si>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</si>
  <si>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</si>
  <si>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</si>
  <si>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</si>
  <si>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</si>
  <si>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</si>
  <si>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</si>
  <si>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</si>
  <si>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</si>
  <si>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</si>
  <si>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</si>
  <si>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</si>
  <si>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</si>
  <si>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</si>
  <si>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</si>
  <si>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</si>
  <si>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</si>
  <si>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</si>
  <si>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</si>
  <si>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</si>
  <si>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</si>
  <si>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</si>
  <si>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</si>
  <si>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</si>
  <si>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</si>
  <si>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</si>
  <si>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</si>
  <si>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</si>
  <si>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</si>
  <si>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</si>
  <si>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</si>
  <si>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</si>
  <si>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</si>
  <si>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</si>
  <si>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</si>
  <si>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</si>
  <si>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</si>
  <si>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</si>
  <si>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</si>
  <si>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</si>
  <si>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</si>
  <si>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</si>
  <si>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</si>
  <si>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</si>
  <si>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</si>
  <si>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</si>
  <si>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</si>
  <si>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</si>
  <si>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</si>
  <si>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</si>
  <si>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</si>
  <si>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</si>
  <si>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</si>
  <si>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</si>
  <si>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</si>
  <si>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</si>
  <si>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</si>
  <si>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</si>
  <si>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</si>
  <si>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</si>
  <si>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</si>
  <si>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</si>
  <si>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</si>
  <si>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</si>
  <si>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</si>
  <si>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</si>
  <si>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</si>
  <si>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</si>
  <si>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</si>
  <si>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</si>
  <si>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</si>
  <si>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</si>
  <si>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</si>
  <si>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</si>
  <si>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</si>
  <si>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</si>
  <si>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</si>
  <si>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</si>
  <si>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</si>
  <si>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</si>
  <si>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</si>
  <si>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</si>
  <si>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</si>
  <si>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</si>
  <si>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</si>
  <si>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</si>
  <si>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</si>
  <si>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</si>
  <si>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</si>
  <si>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</si>
  <si>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</si>
  <si>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</si>
  <si>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</si>
  <si>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</si>
  <si>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</si>
  <si>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</si>
  <si>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</si>
  <si>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</si>
  <si>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</si>
  <si>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</si>
  <si>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</si>
  <si>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</si>
  <si>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</si>
  <si>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</si>
  <si>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</si>
  <si>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</si>
  <si>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</si>
  <si>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</si>
  <si>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</si>
  <si>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</si>
  <si>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</si>
  <si>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</si>
  <si>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</si>
  <si>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</si>
  <si>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</si>
  <si>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</si>
  <si>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</si>
  <si>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</si>
  <si>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</si>
  <si>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</si>
  <si>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</si>
  <si>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</si>
  <si>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</si>
  <si>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</si>
  <si>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</si>
  <si>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</si>
  <si>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</si>
  <si>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</si>
  <si>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</si>
  <si>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</si>
  <si>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</si>
  <si>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</si>
  <si>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</si>
  <si>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</si>
  <si>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</si>
  <si>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</si>
  <si>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</si>
  <si>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</si>
  <si>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</si>
  <si>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</si>
  <si>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</si>
  <si>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</si>
  <si>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</si>
  <si>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</si>
  <si>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</si>
  <si>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</si>
  <si>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</si>
  <si>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</si>
  <si>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</si>
  <si>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</si>
  <si>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</si>
  <si>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</si>
  <si>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</si>
  <si>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</si>
  <si>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</si>
  <si>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</si>
  <si>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</si>
  <si>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</si>
  <si>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</si>
  <si>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</si>
  <si>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</si>
  <si>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</si>
  <si>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</si>
  <si>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</si>
  <si>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</si>
  <si>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</si>
  <si>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</si>
  <si>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</si>
  <si>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</si>
  <si>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</si>
  <si>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</si>
  <si>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</si>
  <si>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</si>
  <si>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</si>
  <si>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</si>
  <si>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</si>
  <si>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</si>
  <si>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</si>
  <si>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</si>
  <si>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</si>
  <si>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</si>
  <si>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</si>
  <si>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</si>
  <si>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</si>
  <si>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</si>
  <si>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</si>
  <si>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</si>
  <si>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</si>
  <si>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</si>
  <si>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</si>
  <si>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</si>
  <si>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</si>
  <si>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</si>
  <si>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</si>
  <si>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</si>
  <si>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</si>
  <si>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</si>
  <si>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</si>
  <si>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</si>
  <si>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</si>
  <si>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</si>
  <si>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</si>
  <si>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</si>
  <si>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</si>
  <si>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</si>
  <si>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</si>
  <si>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</si>
  <si>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</si>
  <si>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</si>
  <si>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</si>
  <si>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</si>
  <si>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</si>
  <si>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</si>
  <si>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</si>
  <si>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</si>
  <si>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</si>
  <si>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</si>
  <si>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</si>
  <si>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</si>
  <si>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</si>
  <si>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</si>
  <si>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</si>
  <si>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</si>
  <si>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</si>
  <si>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</si>
  <si>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</si>
  <si>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</si>
  <si>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</si>
  <si>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</si>
  <si>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</si>
  <si>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</si>
  <si>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</si>
  <si>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</si>
  <si>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</si>
  <si>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</si>
  <si>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</si>
  <si>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</si>
  <si>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</si>
  <si>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</si>
  <si>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</si>
  <si>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</si>
  <si>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</si>
  <si>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</si>
  <si>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</si>
  <si>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</si>
  <si>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</si>
  <si>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</si>
  <si>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</si>
  <si>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</si>
  <si>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</si>
  <si>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</si>
  <si>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</si>
  <si>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</si>
  <si>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</si>
  <si>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</si>
  <si>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</si>
  <si>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</si>
  <si>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</si>
  <si>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</si>
  <si>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</si>
  <si>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</si>
  <si>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</si>
  <si>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</si>
  <si>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</si>
  <si>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</si>
  <si>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</si>
  <si>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</si>
  <si>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</si>
  <si>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</si>
  <si>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</si>
  <si>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</si>
  <si>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</si>
  <si>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</si>
  <si>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</si>
  <si>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</si>
  <si>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</si>
  <si>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</si>
  <si>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</si>
  <si>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</si>
  <si>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</si>
  <si>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</si>
  <si>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</si>
  <si>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</si>
  <si>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</si>
  <si>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</si>
  <si>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</si>
  <si>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</si>
  <si>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</si>
  <si>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</si>
  <si>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</si>
  <si>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</si>
  <si>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</si>
  <si>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</si>
  <si>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</si>
  <si>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</si>
  <si>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</si>
  <si>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</si>
  <si>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</si>
  <si>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</si>
  <si>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</si>
  <si>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</si>
  <si>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</si>
  <si>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</si>
  <si>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</si>
  <si>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</si>
  <si>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</si>
  <si>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</si>
  <si>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</si>
  <si>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</si>
  <si>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</si>
  <si>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</si>
  <si>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</si>
  <si>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</si>
  <si>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</si>
  <si>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</si>
  <si>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</si>
  <si>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</si>
  <si>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</si>
  <si>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</si>
  <si>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</si>
  <si>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</si>
  <si>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</si>
  <si>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</si>
  <si>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</si>
  <si>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</si>
  <si>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</si>
  <si>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</si>
  <si>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</si>
  <si>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</si>
  <si>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</si>
  <si>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</si>
  <si>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</si>
  <si>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</si>
  <si>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</si>
  <si>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</si>
  <si>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</si>
  <si>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</si>
  <si>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</si>
  <si>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</si>
  <si>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</si>
  <si>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</si>
  <si>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</si>
  <si>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</si>
  <si>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</si>
  <si>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</si>
  <si>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</si>
  <si>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</si>
  <si>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</si>
  <si>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</si>
  <si>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</si>
  <si>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</si>
  <si>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</si>
  <si>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</si>
  <si>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</si>
  <si>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</si>
  <si>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</si>
  <si>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</si>
  <si>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</si>
  <si>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</si>
  <si>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</si>
  <si>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</si>
  <si>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</si>
  <si>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</si>
  <si>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</si>
  <si>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</si>
  <si>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</si>
  <si>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</si>
  <si>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</si>
  <si>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</si>
  <si>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</si>
  <si>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</si>
  <si>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</si>
  <si>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</si>
  <si>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</si>
  <si>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</si>
  <si>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</si>
  <si>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</si>
  <si>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</si>
  <si>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</si>
  <si>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</si>
  <si>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</si>
  <si>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</si>
  <si>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</si>
  <si>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</si>
  <si>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</si>
  <si>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</si>
  <si>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</si>
  <si>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</si>
  <si>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</si>
  <si>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</si>
  <si>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</si>
  <si>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</si>
  <si>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</si>
  <si>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</si>
  <si>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</si>
  <si>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</si>
  <si>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</si>
  <si>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</si>
  <si>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</si>
  <si>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</si>
  <si>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</si>
  <si>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</si>
  <si>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</si>
  <si>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</si>
  <si>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</si>
  <si>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</si>
  <si>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</si>
  <si>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</si>
  <si>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</si>
  <si>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</si>
  <si>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</si>
  <si>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</si>
  <si>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</si>
  <si>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</si>
  <si>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</si>
  <si>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</si>
  <si>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</si>
  <si>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</si>
  <si>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</si>
  <si>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</si>
  <si>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</si>
  <si>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</si>
  <si>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</si>
  <si>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</si>
  <si>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</si>
  <si>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</si>
  <si>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</si>
  <si>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</si>
  <si>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</si>
  <si>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</si>
  <si>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</si>
  <si>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</si>
  <si>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</si>
  <si>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</si>
  <si>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</si>
  <si>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</si>
  <si>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</si>
  <si>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</si>
  <si>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</si>
  <si>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</si>
  <si>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</si>
  <si>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</si>
  <si>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</si>
  <si>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</si>
  <si>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</si>
  <si>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</si>
  <si>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</si>
  <si>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</si>
  <si>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</si>
  <si>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</si>
  <si>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</si>
  <si>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</si>
  <si>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</si>
  <si>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</si>
  <si>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</si>
  <si>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</si>
  <si>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</si>
  <si>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</si>
  <si>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</si>
  <si>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</si>
  <si>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</si>
  <si>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</si>
  <si>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</si>
  <si>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</si>
  <si>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</si>
  <si>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</si>
  <si>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</si>
  <si>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</si>
  <si>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</si>
  <si>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</si>
  <si>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</si>
  <si>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</si>
  <si>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</si>
  <si>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</si>
  <si>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</si>
  <si>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</si>
  <si>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</si>
  <si>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</si>
  <si>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</si>
  <si>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</si>
  <si>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</si>
  <si>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</si>
  <si>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</si>
  <si>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</si>
  <si>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</si>
  <si>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</si>
  <si>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</si>
  <si>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</si>
  <si>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</si>
  <si>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</si>
  <si>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</si>
  <si>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</si>
  <si>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</si>
  <si>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</si>
  <si>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</si>
  <si>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</si>
  <si>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</si>
  <si>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</si>
  <si>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</si>
  <si>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</si>
  <si>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</si>
  <si>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</si>
  <si>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</si>
  <si>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</si>
  <si>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</si>
  <si>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</si>
  <si>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</si>
  <si>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</si>
  <si>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</si>
  <si>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</si>
  <si>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</si>
  <si>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</si>
  <si>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</si>
  <si>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</si>
  <si>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</si>
  <si>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</si>
  <si>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</si>
  <si>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</si>
  <si>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</si>
  <si>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</si>
  <si>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</si>
  <si>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</si>
  <si>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</si>
  <si>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</si>
  <si>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</si>
  <si>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</si>
  <si>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</si>
  <si>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</si>
  <si>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</si>
  <si>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</si>
  <si>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</si>
  <si>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</si>
  <si>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</si>
  <si>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</si>
  <si>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</si>
  <si>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</si>
  <si>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</si>
  <si>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</si>
  <si>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</si>
  <si>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</si>
  <si>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</si>
  <si>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</si>
  <si>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</si>
  <si>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</si>
  <si>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</si>
  <si>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</si>
  <si>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</si>
  <si>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</si>
  <si>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</si>
  <si>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</si>
  <si>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</si>
  <si>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</si>
  <si>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</si>
  <si>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</si>
  <si>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</si>
  <si>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</si>
  <si>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</si>
  <si>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</si>
  <si>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</si>
  <si>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</si>
  <si>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</si>
  <si>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</si>
  <si>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</si>
  <si>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</si>
  <si>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</si>
  <si>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</si>
  <si>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</si>
  <si>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</si>
  <si>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</si>
  <si>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</si>
  <si>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</si>
  <si>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</si>
  <si>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</si>
  <si>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</si>
  <si>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</si>
  <si>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</si>
  <si>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</si>
  <si>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</si>
  <si>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</si>
  <si>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</si>
  <si>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</si>
  <si>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</si>
  <si>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</si>
  <si>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</si>
  <si>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</si>
  <si>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</si>
  <si>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</si>
  <si>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</si>
  <si>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</si>
  <si>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</si>
  <si>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</si>
  <si>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</si>
  <si>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</si>
  <si>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</si>
  <si>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</si>
  <si>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</si>
  <si>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</si>
  <si>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</si>
  <si>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</si>
  <si>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</si>
  <si>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</si>
  <si>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</si>
  <si>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</si>
  <si>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</si>
  <si>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</si>
  <si>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</si>
  <si>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</si>
  <si>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</si>
  <si>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</si>
  <si>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</si>
  <si>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</si>
  <si>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</si>
  <si>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</si>
  <si>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</si>
  <si>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</si>
  <si>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</si>
  <si>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</si>
  <si>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</si>
  <si>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</si>
  <si>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</si>
  <si>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</si>
  <si>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</si>
  <si>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</si>
  <si>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</si>
  <si>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</si>
  <si>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</si>
  <si>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</si>
  <si>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</si>
  <si>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</si>
  <si>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</si>
  <si>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</si>
  <si>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</si>
  <si>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</si>
  <si>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</si>
  <si>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</si>
  <si>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</si>
  <si>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</si>
  <si>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</si>
  <si>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</si>
  <si>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</si>
  <si>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</si>
  <si>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</si>
  <si>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</si>
  <si>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</si>
  <si>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</si>
  <si>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</si>
  <si>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</si>
  <si>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</si>
  <si>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</si>
  <si>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</si>
  <si>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</si>
  <si>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</si>
  <si>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</si>
  <si>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</si>
  <si>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</si>
  <si>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</si>
  <si>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</si>
  <si>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</si>
  <si>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</si>
  <si>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</si>
  <si>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</si>
  <si>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</si>
  <si>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</si>
  <si>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</si>
  <si>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</si>
  <si>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</si>
  <si>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</si>
  <si>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</si>
  <si>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</si>
  <si>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</si>
  <si>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</si>
  <si>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</si>
  <si>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</si>
  <si>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</si>
  <si>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</si>
  <si>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</si>
  <si>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</si>
  <si>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</si>
  <si>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</si>
  <si>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</si>
  <si>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</si>
  <si>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</si>
  <si>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</si>
  <si>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</si>
  <si>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</si>
  <si>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</si>
  <si>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</si>
  <si>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</si>
  <si>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</si>
  <si>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</si>
  <si>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</si>
  <si>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</si>
  <si>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</si>
  <si>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</si>
  <si>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</si>
  <si>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</si>
  <si>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</si>
  <si>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</si>
  <si>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</si>
  <si>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</si>
  <si>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</si>
  <si>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</si>
  <si>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</si>
  <si>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</si>
  <si>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</si>
  <si>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</si>
  <si>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</si>
  <si>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</si>
  <si>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</si>
  <si>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</si>
  <si>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</si>
  <si>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</si>
  <si>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</si>
  <si>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</si>
  <si>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</si>
  <si>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</si>
  <si>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</si>
  <si>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</si>
  <si>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</si>
  <si>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</si>
  <si>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</si>
  <si>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</si>
  <si>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</si>
  <si>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</si>
  <si>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</si>
  <si>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</si>
  <si>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</si>
  <si>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</si>
  <si>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</si>
  <si>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</si>
  <si>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</si>
  <si>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</si>
  <si>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</si>
  <si>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</si>
  <si>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</si>
  <si>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</si>
  <si>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</si>
  <si>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</si>
  <si>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</si>
  <si>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</si>
  <si>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</si>
  <si>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</si>
  <si>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</si>
  <si>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</si>
  <si>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</si>
  <si>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</si>
  <si>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</si>
  <si>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</si>
  <si>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</si>
  <si>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</si>
  <si>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</si>
  <si>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</si>
  <si>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</si>
  <si>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</si>
  <si>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</si>
  <si>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</si>
  <si>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</si>
  <si>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</si>
  <si>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</si>
  <si>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</si>
  <si>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</si>
  <si>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</si>
  <si>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</si>
  <si>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</si>
  <si>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</si>
  <si>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</si>
  <si>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</si>
  <si>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</si>
  <si>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</si>
  <si>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</si>
  <si>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</si>
  <si>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</si>
  <si>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</si>
  <si>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</si>
  <si>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</si>
  <si>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</si>
  <si>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</si>
  <si>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</si>
  <si>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</si>
  <si>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</si>
  <si>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</si>
  <si>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</si>
  <si>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</si>
  <si>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</si>
  <si>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</si>
  <si>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</si>
  <si>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</si>
  <si>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</si>
  <si>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</si>
  <si>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</si>
  <si>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</si>
  <si>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</si>
  <si>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</si>
  <si>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</si>
  <si>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</si>
  <si>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</si>
  <si>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</si>
  <si>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</si>
  <si>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</si>
  <si>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</si>
  <si>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</si>
  <si>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</si>
  <si>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</si>
  <si>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</si>
  <si>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</si>
  <si>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</si>
  <si>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</si>
  <si>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</si>
  <si>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</si>
  <si>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</si>
  <si>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</si>
  <si>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</si>
  <si>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</si>
  <si>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</si>
  <si>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</si>
  <si>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</si>
  <si>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</si>
  <si>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</si>
  <si>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</si>
  <si>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</si>
  <si>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</si>
  <si>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</si>
  <si>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</si>
  <si>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</si>
  <si>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</si>
  <si>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</si>
  <si>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</si>
  <si>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</si>
  <si>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</si>
  <si>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</si>
  <si>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</si>
  <si>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</si>
  <si>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</si>
  <si>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</si>
  <si>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</si>
  <si>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</si>
  <si>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</si>
  <si>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</si>
  <si>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</si>
  <si>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</si>
  <si>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</si>
  <si>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</si>
  <si>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</si>
  <si>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</si>
  <si>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</si>
  <si>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</si>
  <si>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</si>
  <si>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</si>
  <si>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</si>
  <si>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</si>
  <si>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</si>
  <si>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</si>
  <si>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</si>
  <si>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</si>
  <si>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</si>
  <si>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</si>
  <si>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</si>
  <si>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</si>
  <si>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</si>
  <si>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</si>
  <si>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</si>
  <si>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</si>
  <si>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</si>
  <si>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</si>
  <si>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</si>
  <si>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</si>
  <si>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</si>
  <si>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</si>
  <si>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</si>
  <si>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</si>
  <si>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</si>
  <si>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</si>
  <si>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</si>
  <si>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</si>
  <si>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</si>
  <si>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</si>
  <si>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</si>
  <si>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</si>
  <si>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</si>
  <si>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</si>
  <si>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</si>
  <si>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</si>
  <si>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</si>
  <si>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</si>
  <si>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</si>
  <si>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</si>
  <si>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</si>
  <si>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</si>
  <si>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</si>
  <si>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</si>
  <si>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</si>
  <si>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</si>
  <si>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</si>
  <si>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</si>
  <si>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</si>
  <si>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</si>
  <si>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</si>
  <si>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</si>
  <si>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</si>
  <si>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</si>
  <si>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</si>
  <si>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</si>
  <si>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</si>
  <si>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</si>
  <si>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</si>
  <si>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</si>
  <si>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</si>
  <si>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</si>
  <si>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</si>
  <si>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</si>
  <si>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</si>
  <si>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</si>
  <si>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</si>
  <si>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</si>
  <si>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</si>
  <si>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</si>
  <si>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</si>
  <si>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</si>
  <si>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</si>
  <si>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</si>
  <si>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</si>
  <si>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</si>
  <si>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</si>
  <si>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</si>
  <si>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</si>
  <si>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</si>
  <si>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</si>
  <si>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</si>
  <si>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</si>
  <si>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</si>
  <si>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</si>
  <si>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</si>
  <si>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</si>
  <si>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</si>
  <si>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</si>
  <si>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</si>
  <si>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</si>
  <si>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</si>
  <si>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</si>
  <si>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</si>
  <si>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</si>
  <si>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</si>
  <si>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</si>
  <si>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</si>
  <si>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</si>
  <si>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</si>
  <si>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</si>
  <si>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</si>
  <si>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</si>
  <si>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</si>
  <si>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</si>
  <si>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</si>
  <si>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</si>
  <si>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</si>
  <si>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</si>
  <si>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</si>
  <si>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</si>
  <si>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</si>
  <si>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</si>
  <si>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</si>
  <si>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</si>
  <si>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</si>
  <si>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</si>
  <si>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</si>
  <si>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</si>
  <si>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</si>
  <si>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</si>
  <si>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</si>
  <si>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</si>
  <si>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</si>
  <si>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</si>
  <si>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</si>
  <si>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</si>
  <si>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</si>
  <si>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</si>
  <si>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</si>
  <si>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</si>
  <si>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</si>
  <si>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</si>
  <si>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</si>
  <si>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</si>
  <si>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</si>
  <si>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</si>
  <si>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</si>
  <si>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</si>
  <si>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</si>
  <si>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</si>
  <si>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</si>
  <si>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</si>
  <si>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</si>
  <si>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</si>
  <si>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</si>
  <si>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</si>
  <si>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</si>
  <si>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</si>
  <si>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</si>
  <si>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</si>
  <si>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</si>
  <si>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</si>
  <si>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</si>
  <si>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</si>
  <si>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</si>
  <si>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</si>
  <si>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</si>
  <si>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</si>
  <si>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</si>
  <si>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</si>
  <si>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</si>
  <si>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</si>
  <si>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</si>
  <si>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</si>
  <si>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</si>
  <si>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</si>
  <si>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</si>
  <si>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</si>
  <si>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</si>
  <si>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</si>
  <si>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</si>
  <si>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</si>
  <si>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</si>
  <si>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</si>
  <si>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</si>
  <si>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</si>
  <si>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</si>
  <si>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</si>
  <si>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</si>
  <si>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</si>
  <si>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</si>
  <si>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</si>
  <si>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</si>
  <si>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</si>
  <si>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</si>
  <si>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</si>
  <si>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</si>
  <si>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</si>
  <si>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</si>
  <si>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</si>
  <si>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</si>
  <si>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</si>
  <si>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</si>
  <si>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</si>
  <si>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</si>
  <si>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</si>
  <si>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</si>
  <si>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</si>
  <si>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</si>
  <si>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</si>
  <si>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</si>
  <si>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</si>
  <si>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</si>
  <si>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</si>
  <si>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</si>
  <si>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</si>
  <si>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</si>
  <si>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</si>
  <si>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</si>
  <si>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</si>
  <si>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</si>
  <si>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</si>
  <si>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</si>
  <si>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</si>
  <si>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</si>
  <si>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</si>
  <si>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</si>
  <si>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</si>
  <si>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</si>
  <si>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</si>
  <si>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</si>
  <si>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</si>
  <si>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</si>
  <si>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</si>
  <si>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</si>
  <si>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</si>
  <si>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</si>
  <si>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</si>
  <si>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</si>
  <si>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</si>
  <si>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</si>
  <si>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</si>
  <si>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</si>
  <si>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</si>
  <si>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</si>
  <si>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</si>
  <si>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</si>
  <si>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</si>
  <si>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</si>
  <si>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</si>
  <si>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</si>
  <si>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</si>
  <si>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</si>
  <si>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</si>
  <si>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</si>
  <si>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</si>
  <si>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</si>
  <si>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</si>
  <si>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</si>
  <si>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</si>
  <si>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</si>
  <si>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</si>
  <si>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</si>
  <si>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</si>
  <si>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</si>
  <si>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</si>
  <si>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</si>
  <si>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</si>
  <si>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</si>
  <si>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</si>
  <si>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</si>
  <si>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</si>
  <si>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</si>
  <si>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</si>
  <si>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</si>
  <si>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</si>
  <si>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</si>
  <si>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</si>
  <si>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</si>
  <si>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</si>
  <si>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</si>
  <si>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</si>
  <si>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</si>
  <si>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</si>
  <si>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</si>
  <si>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</si>
  <si>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</si>
  <si>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</si>
  <si>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</si>
  <si>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</si>
  <si>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</si>
  <si>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</si>
  <si>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</si>
  <si>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</si>
  <si>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</si>
  <si>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</si>
  <si>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</si>
  <si>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</si>
  <si>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</si>
  <si>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</si>
  <si>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</si>
  <si>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</si>
  <si>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</si>
  <si>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</si>
  <si>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</si>
  <si>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</si>
  <si>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</si>
  <si>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</si>
  <si>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</si>
  <si>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</si>
  <si>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</si>
  <si>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</si>
  <si>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</si>
  <si>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</si>
  <si>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</si>
  <si>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</si>
  <si>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</si>
  <si>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</si>
  <si>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</si>
  <si>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</si>
  <si>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</si>
  <si>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</si>
  <si>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</si>
  <si>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</si>
  <si>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</si>
  <si>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</si>
  <si>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</si>
  <si>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</si>
  <si>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</si>
  <si>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</si>
  <si>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</si>
  <si>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</si>
  <si>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</si>
  <si>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</si>
  <si>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</si>
  <si>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</si>
  <si>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</si>
  <si>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</si>
  <si>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</si>
  <si>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</si>
  <si>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</si>
  <si>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</si>
  <si>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</si>
  <si>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</si>
  <si>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</si>
  <si>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</si>
  <si>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</si>
  <si>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</si>
  <si>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</si>
  <si>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</si>
  <si>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</si>
  <si>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</si>
  <si>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</si>
  <si>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</si>
  <si>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</si>
  <si>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</si>
  <si>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</si>
  <si>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</si>
  <si>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</si>
  <si>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</si>
  <si>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</si>
  <si>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</si>
  <si>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</si>
  <si>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</si>
  <si>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</si>
  <si>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</si>
  <si>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</si>
  <si>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</si>
  <si>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</si>
  <si>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</si>
  <si>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</si>
  <si>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</si>
  <si>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</si>
  <si>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</si>
  <si>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</si>
  <si>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</si>
  <si>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</si>
  <si>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</si>
  <si>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</si>
  <si>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</si>
  <si>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</si>
  <si>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</si>
  <si>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</si>
  <si>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</si>
  <si>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</si>
  <si>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</si>
  <si>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</si>
  <si>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</si>
  <si>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</si>
  <si>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</si>
  <si>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</si>
  <si>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</si>
  <si>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</si>
  <si>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</si>
  <si>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</si>
  <si>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</si>
  <si>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</si>
  <si>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</si>
  <si>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</si>
  <si>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</si>
  <si>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</si>
  <si>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</si>
  <si>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</si>
  <si>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</si>
  <si>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</si>
  <si>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</si>
  <si>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</si>
  <si>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</si>
  <si>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</si>
  <si>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</si>
  <si>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</si>
  <si>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</si>
  <si>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</si>
  <si>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</si>
  <si>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</si>
  <si>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</si>
  <si>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</si>
  <si>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</si>
  <si>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</si>
  <si>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</si>
  <si>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</si>
  <si>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</si>
  <si>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</si>
  <si>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</si>
  <si>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</si>
  <si>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</si>
  <si>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</si>
  <si>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</si>
  <si>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</si>
  <si>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</si>
  <si>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</si>
  <si>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</si>
  <si>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</si>
  <si>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</si>
  <si>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</si>
  <si>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</si>
  <si>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</si>
  <si>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</si>
  <si>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</si>
  <si>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</si>
  <si>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</si>
  <si>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</si>
  <si>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</si>
  <si>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</si>
  <si>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</si>
  <si>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</si>
  <si>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</si>
  <si>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</si>
  <si>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</si>
  <si>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</si>
  <si>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</si>
  <si>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</si>
  <si>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</si>
  <si>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</si>
  <si>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</si>
  <si>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</si>
  <si>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</si>
  <si>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</si>
  <si>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</si>
  <si>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</si>
  <si>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</si>
  <si>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</si>
  <si>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</si>
  <si>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</si>
  <si>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</si>
  <si>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</si>
  <si>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</si>
  <si>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</si>
  <si>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</si>
  <si>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</si>
  <si>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</si>
  <si>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</si>
  <si>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</si>
  <si>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</si>
  <si>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</si>
  <si>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</si>
  <si>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</si>
  <si>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</si>
  <si>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</si>
  <si>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</si>
  <si>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</si>
  <si>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</si>
  <si>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</si>
  <si>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</si>
  <si>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</si>
  <si>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</si>
  <si>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</si>
  <si>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</si>
  <si>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</si>
  <si>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</si>
  <si>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</si>
  <si>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</si>
  <si>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</si>
  <si>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</si>
  <si>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</si>
  <si>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</si>
  <si>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</si>
  <si>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</si>
  <si>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</si>
  <si>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</si>
  <si>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</si>
  <si>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</si>
  <si>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</si>
  <si>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</si>
  <si>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</si>
  <si>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</si>
  <si>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</si>
  <si>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</si>
  <si>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</si>
  <si>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</si>
  <si>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</si>
  <si>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</si>
  <si>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</si>
  <si>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</si>
  <si>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</si>
  <si>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</si>
  <si>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</si>
  <si>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</si>
  <si>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</si>
  <si>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</si>
  <si>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</si>
  <si>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</si>
  <si>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</si>
  <si>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</si>
  <si>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</si>
  <si>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</si>
  <si>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</si>
  <si>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</si>
  <si>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</si>
  <si>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</si>
  <si>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</si>
  <si>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</si>
  <si>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</si>
  <si>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</si>
  <si>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</si>
  <si>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</si>
  <si>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</si>
  <si>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</si>
  <si>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</si>
  <si>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</si>
  <si>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</si>
  <si>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</si>
  <si>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</si>
  <si>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</si>
  <si>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</si>
  <si>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</si>
  <si>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</si>
  <si>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</si>
  <si>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</si>
  <si>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</si>
  <si>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</si>
  <si>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</si>
  <si>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</si>
  <si>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</si>
  <si>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</si>
  <si>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</si>
  <si>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</si>
  <si>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</si>
  <si>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</si>
  <si>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</si>
  <si>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</si>
  <si>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</si>
  <si>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</si>
  <si>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</si>
  <si>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</si>
  <si>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</si>
  <si>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</si>
  <si>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</si>
  <si>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</si>
  <si>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</si>
  <si>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</si>
  <si>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</si>
  <si>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</si>
  <si>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</si>
  <si>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</si>
  <si>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</si>
  <si>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</si>
  <si>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</si>
  <si>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</si>
  <si>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</si>
  <si>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</si>
  <si>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</si>
  <si>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</si>
  <si>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</si>
  <si>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</si>
  <si>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</si>
  <si>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</si>
  <si>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</si>
  <si>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</si>
  <si>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</si>
  <si>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</si>
  <si>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</si>
  <si>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</si>
  <si>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</si>
  <si>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</si>
  <si>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</si>
  <si>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</si>
  <si>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</si>
  <si>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</si>
  <si>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</si>
  <si>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</si>
  <si>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</si>
  <si>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</si>
  <si>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</si>
  <si>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</si>
  <si>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</si>
  <si>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</si>
  <si>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</si>
  <si>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</si>
  <si>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</si>
  <si>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</si>
  <si>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</si>
  <si>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</si>
  <si>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</si>
  <si>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</si>
  <si>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</si>
  <si>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</si>
  <si>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</si>
  <si>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</si>
  <si>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</si>
  <si>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</si>
  <si>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</si>
  <si>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</si>
  <si>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</si>
  <si>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</si>
  <si>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</si>
  <si>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</si>
  <si>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</si>
  <si>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</si>
  <si>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</si>
  <si>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</si>
  <si>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</si>
  <si>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</si>
  <si>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</si>
  <si>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</si>
  <si>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</si>
  <si>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</si>
  <si>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</si>
  <si>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</si>
  <si>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</si>
  <si>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</si>
  <si>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</si>
  <si>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</si>
  <si>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</si>
  <si>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</si>
  <si>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</si>
  <si>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</si>
  <si>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</si>
  <si>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</si>
  <si>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</si>
  <si>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</si>
  <si>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</si>
  <si>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</si>
  <si>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</si>
  <si>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</si>
  <si>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</si>
  <si>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</si>
  <si>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</si>
  <si>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</si>
  <si>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</si>
  <si>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</si>
  <si>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</si>
  <si>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</si>
  <si>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</si>
  <si>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</si>
  <si>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</si>
  <si>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</si>
  <si>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</si>
  <si>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</si>
  <si>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</si>
  <si>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</si>
  <si>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</si>
  <si>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</si>
  <si>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</si>
  <si>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</si>
  <si>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</si>
  <si>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</si>
  <si>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</si>
  <si>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</si>
  <si>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</si>
  <si>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</si>
  <si>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</si>
  <si>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</si>
  <si>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</si>
  <si>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</si>
  <si>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</si>
  <si>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</si>
  <si>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</si>
  <si>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</si>
  <si>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</si>
  <si>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</si>
  <si>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</si>
  <si>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</si>
  <si>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</si>
  <si>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</si>
  <si>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</si>
  <si>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</si>
  <si>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</si>
  <si>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</si>
  <si>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</si>
  <si>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</si>
  <si>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</si>
  <si>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</si>
  <si>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</si>
  <si>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</si>
  <si>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</si>
  <si>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</si>
  <si>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</si>
  <si>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</si>
  <si>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</si>
  <si>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</si>
  <si>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</si>
  <si>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</si>
  <si>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</si>
  <si>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</si>
  <si>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</si>
  <si>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</si>
  <si>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</si>
  <si>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</si>
  <si>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</si>
  <si>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</si>
  <si>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</si>
  <si>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</si>
  <si>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</si>
  <si>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</si>
  <si>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</si>
  <si>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</si>
  <si>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</si>
  <si>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</si>
  <si>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</si>
  <si>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</si>
  <si>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</si>
  <si>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</si>
  <si>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</si>
  <si>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</si>
  <si>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</si>
  <si>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</si>
  <si>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</si>
  <si>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</si>
  <si>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</si>
  <si>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</si>
  <si>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</si>
  <si>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</si>
  <si>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</si>
  <si>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</si>
  <si>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</si>
  <si>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</si>
  <si>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</si>
  <si>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</si>
  <si>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</si>
  <si>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</si>
  <si>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</si>
  <si>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</si>
  <si>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</si>
  <si>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</si>
  <si>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</si>
  <si>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</si>
  <si>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</si>
  <si>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</si>
  <si>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</si>
  <si>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</si>
  <si>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</si>
  <si>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</si>
  <si>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</si>
  <si>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</si>
  <si>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</si>
  <si>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</si>
  <si>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</si>
  <si>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</si>
  <si>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</si>
  <si>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</si>
  <si>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</si>
  <si>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</si>
  <si>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</si>
  <si>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</si>
  <si>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</si>
  <si>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</si>
  <si>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</si>
  <si>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</si>
  <si>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</si>
  <si>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</si>
  <si>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</si>
  <si>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</si>
  <si>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</si>
  <si>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</si>
  <si>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</si>
  <si>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</si>
  <si>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</si>
  <si>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</si>
  <si>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</si>
  <si>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</si>
  <si>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</si>
  <si>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</si>
  <si>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</si>
  <si>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</si>
  <si>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</si>
  <si>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</si>
  <si>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</si>
  <si>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</si>
  <si>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</si>
  <si>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</si>
  <si>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</si>
  <si>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</si>
  <si>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</si>
  <si>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</si>
  <si>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</si>
  <si>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</si>
  <si>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</si>
  <si>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</si>
  <si>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</si>
  <si>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</si>
  <si>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</si>
  <si>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</si>
  <si>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</si>
  <si>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</si>
  <si>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</si>
  <si>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</si>
  <si>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</si>
  <si>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</si>
  <si>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</si>
  <si>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</si>
  <si>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</si>
  <si>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</si>
  <si>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</si>
  <si>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</si>
  <si>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</si>
  <si>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</si>
  <si>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</si>
  <si>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</si>
  <si>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</si>
  <si>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</si>
  <si>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</si>
  <si>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</si>
  <si>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</si>
  <si>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</si>
  <si>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</si>
  <si>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</si>
  <si>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</si>
  <si>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</si>
  <si>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</si>
  <si>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</si>
  <si>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</si>
  <si>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</si>
  <si>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</si>
  <si>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</si>
  <si>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</si>
  <si>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</si>
  <si>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</si>
  <si>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</si>
  <si>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</si>
  <si>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</si>
  <si>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</si>
  <si>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</si>
  <si>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</si>
  <si>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</si>
  <si>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</si>
  <si>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</si>
  <si>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</si>
  <si>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</si>
  <si>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</si>
  <si>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</si>
  <si>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</si>
  <si>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</si>
  <si>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</si>
  <si>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</si>
  <si>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</si>
  <si>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</si>
  <si>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</si>
  <si>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</si>
  <si>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</si>
  <si>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</si>
  <si>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</si>
  <si>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</si>
  <si>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</si>
  <si>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</si>
  <si>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</si>
  <si>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</si>
  <si>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</si>
  <si>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</si>
  <si>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</si>
  <si>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</si>
  <si>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</si>
  <si>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</si>
  <si>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</si>
  <si>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</si>
  <si>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</si>
  <si>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</si>
  <si>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</si>
  <si>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</si>
  <si>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</si>
  <si>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</si>
  <si>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</si>
  <si>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</si>
  <si>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</si>
  <si>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</si>
  <si>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</si>
  <si>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</si>
  <si>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</si>
  <si>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</si>
  <si>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</si>
  <si>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</si>
  <si>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</si>
  <si>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</si>
  <si>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</si>
  <si>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</si>
  <si>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</si>
  <si>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</si>
  <si>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</si>
  <si>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</si>
  <si>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</si>
  <si>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</si>
  <si>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</si>
  <si>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</si>
  <si>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</si>
  <si>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</si>
  <si>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</si>
  <si>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</si>
  <si>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</si>
  <si>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</si>
  <si>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</si>
  <si>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</si>
  <si>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</si>
  <si>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</si>
  <si>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</si>
  <si>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</si>
  <si>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</si>
  <si>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</si>
  <si>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</si>
  <si>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</si>
  <si>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</si>
  <si>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</si>
  <si>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</si>
  <si>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</si>
  <si>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</si>
  <si>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</si>
  <si>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</si>
  <si>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</si>
  <si>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</si>
  <si>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</si>
  <si>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</si>
  <si>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</si>
  <si>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</si>
  <si>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</si>
  <si>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</si>
  <si>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</si>
  <si>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</si>
  <si>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</si>
  <si>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</si>
  <si>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</si>
  <si>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</si>
  <si>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</si>
  <si>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</si>
  <si>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</si>
  <si>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</si>
  <si>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</si>
  <si>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</si>
  <si>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</si>
  <si>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</si>
  <si>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</si>
  <si>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</si>
  <si>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</si>
  <si>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</si>
  <si>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</si>
  <si>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</si>
  <si>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</si>
  <si>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</si>
  <si>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</si>
  <si>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</si>
  <si>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</si>
  <si>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</si>
  <si>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</si>
  <si>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</si>
  <si>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</si>
  <si>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</si>
  <si>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</si>
  <si>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</si>
  <si>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</si>
  <si>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</si>
  <si>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</si>
  <si>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</si>
  <si>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</si>
  <si>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</si>
  <si>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</si>
  <si>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</si>
  <si>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</si>
  <si>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</si>
  <si>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</si>
  <si>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</si>
  <si>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</si>
  <si>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</si>
  <si>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</si>
  <si>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</si>
  <si>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</si>
  <si>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</si>
  <si>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</si>
  <si>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</si>
  <si>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</si>
  <si>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</si>
  <si>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</si>
  <si>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</si>
  <si>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</si>
  <si>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</si>
  <si>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</si>
  <si>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</si>
  <si>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</si>
  <si>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</si>
  <si>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</si>
  <si>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</si>
  <si>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</si>
  <si>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</si>
  <si>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</si>
  <si>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</si>
  <si>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</si>
  <si>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</si>
  <si>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</si>
  <si>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</si>
  <si>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</si>
  <si>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</si>
  <si>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</si>
  <si>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</si>
  <si>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</si>
  <si>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</si>
  <si>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</si>
  <si>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</si>
  <si>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</si>
  <si>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</si>
  <si>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</si>
  <si>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</si>
  <si>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</si>
  <si>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</si>
  <si>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</si>
  <si>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</si>
  <si>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</si>
  <si>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</si>
  <si>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</si>
  <si>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</si>
  <si>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</si>
  <si>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</si>
  <si>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</si>
  <si>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</si>
  <si>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</si>
  <si>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</si>
  <si>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</si>
  <si>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</si>
  <si>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</si>
  <si>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</si>
  <si>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</si>
  <si>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</si>
  <si>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</si>
  <si>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</si>
  <si>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</si>
  <si>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</si>
  <si>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</si>
  <si>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</si>
  <si>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</si>
  <si>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</si>
  <si>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</si>
  <si>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</si>
  <si>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</si>
  <si>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</si>
  <si>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</si>
  <si>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</si>
  <si>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</si>
  <si>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</si>
  <si>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</si>
  <si>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</si>
  <si>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</si>
  <si>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</si>
  <si>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</si>
  <si>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</si>
  <si>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</si>
  <si>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</si>
  <si>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</si>
  <si>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</si>
  <si>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</si>
  <si>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</si>
  <si>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</si>
  <si>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</si>
  <si>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</si>
  <si>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</si>
  <si>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</si>
  <si>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</si>
  <si>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</si>
  <si>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</si>
  <si>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</si>
  <si>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</si>
  <si>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</si>
  <si>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</si>
  <si>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</si>
  <si>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</si>
  <si>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</si>
  <si>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</si>
  <si>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</si>
  <si>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</si>
  <si>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</si>
  <si>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</si>
  <si>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</si>
  <si>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</si>
  <si>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</si>
  <si>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</si>
  <si>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</si>
  <si>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</si>
  <si>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</si>
  <si>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</si>
  <si>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</si>
  <si>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</si>
  <si>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</si>
  <si>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</si>
  <si>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</si>
  <si>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</si>
  <si>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</si>
  <si>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</si>
  <si>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</si>
  <si>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</si>
  <si>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</si>
  <si>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</si>
  <si>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</si>
  <si>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</si>
  <si>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</si>
  <si>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</si>
  <si>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</si>
  <si>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</si>
  <si>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</si>
  <si>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</si>
  <si>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</si>
  <si>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</si>
  <si>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</si>
  <si>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</si>
  <si>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</si>
  <si>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</si>
  <si>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</si>
  <si>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</si>
  <si>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</si>
  <si>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</si>
  <si>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</si>
  <si>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</si>
  <si>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</si>
  <si>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</si>
  <si>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</si>
  <si>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</si>
  <si>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</si>
  <si>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</si>
  <si>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</si>
  <si>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</si>
  <si>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</si>
  <si>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</si>
  <si>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</si>
  <si>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</si>
  <si>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</si>
  <si>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</si>
  <si>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</si>
  <si>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</si>
  <si>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</si>
  <si>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</si>
  <si>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</si>
  <si>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</si>
  <si>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</si>
  <si>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</si>
  <si>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</si>
  <si>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</si>
  <si>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</si>
  <si>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</si>
  <si>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</si>
  <si>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</si>
  <si>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</si>
  <si>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</si>
  <si>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</si>
  <si>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</si>
  <si>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</si>
  <si>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</si>
  <si>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</si>
  <si>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</si>
  <si>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</si>
  <si>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</si>
  <si>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</si>
  <si>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</si>
  <si>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</si>
  <si>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</si>
  <si>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</si>
  <si>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</si>
  <si>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</si>
  <si>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</si>
  <si>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</si>
  <si>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</si>
  <si>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</si>
  <si>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</si>
  <si>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</si>
  <si>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</si>
  <si>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</si>
  <si>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</si>
  <si>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</si>
  <si>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</si>
  <si>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</si>
  <si>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</si>
  <si>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</si>
  <si>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</si>
  <si>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</si>
  <si>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</si>
  <si>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</si>
  <si>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</si>
  <si>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</si>
  <si>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</si>
  <si>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</si>
  <si>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</si>
  <si>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</si>
  <si>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</si>
  <si>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</si>
  <si>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</si>
  <si>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</si>
  <si>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</si>
  <si>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</si>
  <si>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</si>
  <si>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</si>
  <si>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</si>
  <si>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</si>
  <si>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</si>
  <si>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</si>
  <si>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</si>
  <si>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</si>
  <si>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</si>
  <si>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</si>
  <si>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</si>
  <si>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</si>
  <si>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</si>
  <si>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</si>
  <si>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</si>
  <si>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</si>
  <si>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</si>
  <si>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</si>
  <si>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</si>
  <si>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</si>
  <si>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</si>
  <si>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</si>
  <si>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</si>
  <si>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</si>
  <si>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</si>
  <si>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</si>
  <si>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</si>
  <si>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</si>
  <si>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</si>
  <si>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</si>
  <si>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</si>
  <si>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</si>
  <si>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</si>
  <si>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</si>
  <si>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</si>
  <si>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</si>
  <si>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</si>
  <si>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</si>
  <si>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</si>
  <si>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</si>
  <si>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</si>
  <si>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</si>
  <si>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</si>
  <si>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</si>
  <si>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</si>
  <si>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</si>
  <si>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</si>
  <si>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</si>
  <si>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</si>
  <si>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</si>
  <si>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</si>
  <si>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</si>
  <si>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</si>
  <si>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</si>
  <si>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</si>
  <si>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</si>
  <si>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</si>
  <si>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</si>
  <si>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</si>
  <si>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</si>
  <si>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</si>
  <si>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</si>
  <si>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</si>
  <si>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</si>
  <si>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</si>
  <si>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</si>
  <si>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</si>
  <si>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</si>
  <si>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</si>
  <si>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</si>
  <si>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</si>
  <si>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</si>
  <si>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</si>
  <si>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</si>
  <si>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</si>
  <si>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</si>
  <si>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</si>
  <si>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</si>
  <si>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</si>
  <si>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</si>
  <si>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</si>
  <si>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</si>
  <si>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</si>
  <si>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</si>
  <si>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</si>
  <si>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</si>
  <si>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</si>
  <si>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</si>
  <si>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</si>
  <si>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</si>
  <si>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</si>
  <si>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</si>
  <si>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</si>
  <si>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</si>
  <si>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</si>
  <si>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</si>
  <si>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</si>
  <si>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</si>
  <si>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</si>
  <si>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</si>
  <si>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</si>
  <si>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</si>
  <si>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</si>
  <si>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</si>
  <si>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</si>
  <si>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</si>
  <si>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</si>
  <si>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</si>
  <si>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</si>
  <si>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</si>
  <si>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</si>
  <si>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</si>
  <si>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</si>
  <si>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</si>
  <si>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</si>
  <si>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</si>
  <si>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</si>
  <si>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</si>
  <si>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</si>
  <si>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</si>
  <si>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</si>
  <si>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</si>
  <si>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</si>
  <si>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</si>
  <si>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</si>
  <si>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</si>
  <si>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</si>
  <si>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</si>
  <si>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</si>
  <si>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</si>
  <si>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</si>
  <si>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</si>
  <si>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</si>
  <si>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</si>
  <si>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</si>
  <si>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</si>
  <si>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</si>
  <si>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</si>
  <si>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</si>
  <si>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</si>
  <si>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</si>
  <si>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</si>
  <si>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</si>
  <si>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</si>
  <si>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</si>
  <si>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</si>
  <si>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</si>
  <si>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</si>
  <si>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</si>
  <si>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</si>
  <si>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</si>
  <si>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</si>
  <si>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</si>
  <si>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</si>
  <si>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</si>
  <si>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</si>
  <si>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</si>
  <si>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</si>
  <si>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</si>
  <si>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</si>
  <si>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</si>
  <si>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</si>
  <si>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</si>
  <si>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</si>
  <si>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</si>
  <si>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</si>
  <si>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</si>
  <si>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</si>
  <si>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</si>
  <si>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</si>
  <si>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</si>
  <si>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</si>
  <si>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</si>
  <si>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</si>
  <si>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</si>
  <si>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</si>
  <si>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</si>
  <si>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</si>
  <si>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</si>
  <si>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</si>
  <si>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</si>
  <si>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</si>
  <si>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</si>
  <si>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</si>
  <si>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</si>
  <si>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</si>
  <si>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</si>
  <si>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</si>
  <si>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</si>
  <si>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</si>
  <si>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</si>
  <si>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</si>
  <si>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</si>
  <si>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</si>
  <si>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</si>
  <si>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</si>
  <si>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</si>
  <si>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</si>
  <si>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</si>
  <si>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</si>
  <si>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</si>
  <si>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</si>
  <si>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</si>
  <si>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</si>
  <si>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</si>
  <si>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</si>
  <si>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</si>
  <si>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</si>
  <si>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</si>
  <si>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</si>
  <si>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</si>
  <si>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</si>
  <si>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</si>
  <si>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</si>
  <si>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</si>
  <si>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</si>
  <si>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</si>
  <si>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</si>
  <si>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</si>
  <si>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</si>
  <si>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</si>
  <si>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</si>
  <si>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</si>
  <si>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</si>
  <si>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</si>
  <si>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</si>
  <si>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</si>
  <si>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</si>
  <si>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</si>
  <si>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</si>
  <si>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</si>
  <si>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</si>
  <si>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</si>
  <si>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</si>
  <si>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</si>
  <si>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</si>
  <si>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</si>
  <si>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</si>
  <si>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</si>
  <si>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</si>
  <si>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</si>
  <si>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</si>
  <si>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</si>
  <si>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</si>
  <si>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</si>
  <si>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</si>
  <si>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</si>
  <si>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</si>
  <si>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</si>
  <si>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</si>
  <si>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</si>
  <si>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</si>
  <si>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</si>
  <si>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</si>
  <si>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</si>
  <si>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</si>
  <si>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</si>
  <si>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</si>
  <si>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</si>
  <si>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</si>
  <si>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</si>
  <si>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</si>
  <si>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</si>
  <si>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</si>
  <si>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</si>
  <si>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</si>
  <si>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</si>
  <si>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</si>
  <si>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</si>
  <si>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</si>
  <si>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</si>
  <si>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</si>
  <si>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</si>
  <si>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</si>
  <si>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</si>
  <si>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</si>
  <si>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</si>
  <si>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</si>
  <si>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</si>
  <si>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</si>
  <si>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</si>
  <si>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</si>
  <si>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</si>
  <si>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</si>
  <si>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</si>
  <si>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</si>
  <si>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</si>
  <si>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</si>
  <si>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</si>
  <si>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</si>
  <si>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</si>
  <si>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</si>
  <si>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</si>
  <si>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</si>
  <si>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</si>
  <si>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</si>
  <si>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</si>
  <si>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</si>
  <si>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</si>
  <si>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</si>
  <si>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</si>
  <si>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</si>
  <si>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</si>
  <si>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</si>
  <si>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</si>
  <si>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</si>
  <si>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</si>
  <si>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</si>
  <si>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</si>
  <si>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</si>
  <si>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</si>
  <si>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</si>
  <si>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</si>
  <si>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</si>
  <si>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</si>
  <si>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</si>
  <si>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</si>
  <si>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</si>
  <si>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</si>
  <si>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</si>
  <si>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</si>
  <si>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</si>
  <si>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</si>
  <si>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</si>
  <si>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</si>
  <si>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</si>
  <si>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</si>
  <si>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</si>
  <si>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</si>
  <si>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</si>
  <si>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</si>
  <si>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</si>
  <si>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</si>
  <si>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</si>
  <si>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</si>
  <si>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</si>
  <si>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</si>
  <si>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</si>
  <si>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</si>
  <si>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</si>
  <si>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</si>
  <si>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</si>
  <si>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</si>
  <si>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</si>
  <si>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</si>
  <si>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</si>
  <si>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</si>
  <si>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</si>
  <si>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</si>
  <si>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</si>
  <si>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</si>
  <si>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</si>
  <si>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</si>
  <si>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</si>
  <si>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</si>
  <si>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</si>
  <si>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</si>
  <si>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</si>
  <si>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</si>
  <si>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</si>
  <si>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</si>
  <si>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</si>
  <si>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</si>
  <si>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</si>
  <si>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</si>
  <si>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</si>
  <si>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</si>
  <si>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</si>
  <si>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</si>
  <si>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</si>
  <si>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</si>
  <si>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</si>
  <si>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</si>
  <si>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</si>
  <si>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</si>
  <si>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</si>
  <si>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</si>
  <si>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</si>
  <si>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</si>
  <si>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</si>
  <si>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</si>
  <si>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</si>
  <si>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</si>
  <si>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</si>
  <si>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</si>
  <si>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</si>
  <si>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</si>
  <si>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</si>
  <si>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</si>
  <si>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</si>
  <si>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</si>
  <si>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</si>
  <si>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</si>
  <si>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</si>
  <si>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</si>
  <si>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</si>
  <si>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</si>
  <si>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</si>
  <si>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</si>
  <si>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</si>
  <si>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</si>
  <si>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</si>
  <si>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</si>
  <si>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</si>
  <si>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</si>
  <si>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</si>
  <si>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</si>
  <si>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</si>
  <si>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</si>
  <si>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</si>
  <si>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</si>
  <si>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</si>
  <si>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</si>
  <si>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</si>
  <si>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</si>
  <si>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</si>
  <si>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</si>
  <si>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</si>
  <si>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</si>
  <si>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</si>
  <si>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</si>
  <si>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</si>
  <si>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</si>
  <si>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</si>
  <si>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</si>
  <si>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</si>
  <si>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</si>
  <si>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</si>
  <si>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</si>
  <si>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</si>
  <si>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</si>
  <si>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</si>
  <si>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</si>
  <si>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</si>
  <si>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</si>
  <si>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</si>
  <si>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</si>
  <si>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</si>
  <si>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</si>
  <si>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</si>
  <si>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</si>
  <si>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</si>
  <si>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</si>
  <si>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</si>
  <si>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</si>
  <si>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</si>
  <si>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</si>
  <si>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</si>
  <si>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</si>
  <si>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</si>
  <si>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</si>
  <si>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</si>
  <si>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</si>
  <si>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</si>
  <si>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</si>
  <si>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</si>
  <si>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</si>
  <si>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</si>
  <si>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</si>
  <si>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</si>
  <si>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</si>
  <si>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</si>
  <si>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</si>
  <si>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</si>
  <si>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</si>
  <si>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</si>
  <si>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</si>
  <si>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</si>
  <si>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</si>
  <si>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</si>
  <si>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</si>
  <si>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</si>
  <si>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</si>
  <si>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</si>
  <si>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</si>
  <si>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</si>
  <si>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</si>
  <si>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</si>
  <si>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</si>
  <si>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</si>
  <si>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</si>
  <si>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</si>
  <si>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</si>
  <si>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</si>
  <si>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</si>
  <si>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</si>
  <si>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</si>
  <si>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</si>
  <si>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</si>
  <si>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</si>
  <si>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</si>
  <si>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</si>
  <si>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</si>
  <si>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</si>
  <si>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</si>
  <si>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</si>
  <si>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</si>
  <si>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</si>
  <si>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</si>
  <si>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</si>
  <si>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</si>
  <si>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</si>
  <si>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</si>
  <si>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</si>
  <si>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</si>
  <si>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</si>
  <si>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</si>
  <si>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</si>
  <si>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</si>
  <si>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</si>
  <si>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</si>
  <si>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</si>
  <si>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</si>
  <si>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</si>
  <si>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</si>
  <si>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</si>
  <si>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</si>
  <si>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</si>
  <si>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</si>
  <si>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</si>
  <si>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</si>
  <si>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</si>
  <si>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</si>
  <si>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</si>
  <si>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</si>
  <si>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</si>
  <si>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</si>
  <si>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</si>
  <si>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</si>
  <si>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</si>
  <si>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</si>
  <si>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</si>
  <si>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</si>
  <si>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</si>
  <si>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</si>
  <si>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</si>
  <si>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</si>
  <si>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</si>
  <si>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</si>
  <si>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</si>
  <si>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</si>
  <si>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</si>
  <si>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</si>
  <si>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</si>
  <si>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</si>
  <si>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</si>
  <si>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</si>
  <si>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</si>
  <si>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</si>
  <si>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</si>
  <si>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</si>
  <si>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</si>
  <si>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</si>
  <si>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</si>
  <si>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</si>
  <si>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</si>
  <si>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</si>
  <si>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</si>
  <si>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</si>
  <si>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</si>
  <si>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</si>
  <si>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</si>
  <si>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</si>
  <si>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</si>
  <si>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</si>
  <si>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</si>
  <si>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</si>
  <si>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</si>
  <si>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</si>
  <si>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</si>
  <si>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</si>
  <si>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</si>
  <si>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</si>
  <si>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</si>
  <si>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</si>
  <si>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</si>
  <si>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</si>
  <si>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</si>
  <si>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</si>
  <si>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</si>
  <si>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</si>
  <si>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</si>
  <si>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</si>
  <si>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</si>
  <si>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</si>
  <si>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</si>
  <si>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</si>
  <si>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</si>
  <si>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</si>
  <si>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</si>
  <si>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</si>
  <si>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</si>
  <si>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</si>
  <si>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</si>
  <si>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</si>
  <si>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</si>
  <si>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</si>
  <si>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</si>
  <si>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</si>
  <si>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</si>
  <si>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</si>
  <si>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</si>
  <si>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</si>
  <si>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</si>
  <si>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</si>
  <si>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</si>
  <si>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</si>
  <si>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</si>
  <si>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</si>
  <si>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</si>
  <si>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</si>
  <si>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</si>
  <si>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</si>
  <si>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</si>
  <si>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</si>
  <si>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</si>
  <si>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</si>
  <si>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</si>
  <si>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</si>
  <si>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</si>
  <si>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</si>
  <si>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</si>
  <si>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</si>
  <si>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</si>
  <si>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</si>
  <si>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</si>
  <si>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</si>
  <si>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</si>
  <si>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</si>
  <si>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</si>
  <si>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</si>
  <si>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</si>
  <si>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</si>
  <si>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</si>
  <si>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</si>
  <si>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</si>
  <si>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</si>
  <si>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</si>
  <si>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</si>
  <si>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</si>
  <si>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</si>
  <si>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</si>
  <si>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</si>
  <si>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</si>
  <si>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</si>
  <si>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</si>
  <si>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</si>
  <si>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</si>
  <si>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</si>
  <si>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</si>
  <si>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</si>
  <si>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</si>
  <si>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</si>
  <si>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</si>
  <si>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</si>
  <si>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</si>
  <si>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</si>
  <si>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</si>
  <si>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</si>
  <si>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</si>
  <si>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</si>
  <si>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</si>
  <si>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</si>
  <si>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</si>
  <si>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</si>
  <si>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</si>
  <si>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</si>
  <si>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</si>
  <si>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</si>
  <si>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</si>
  <si>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</si>
  <si>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</si>
  <si>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</si>
  <si>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</si>
  <si>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</si>
  <si>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</si>
  <si>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</si>
  <si>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</si>
  <si>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</si>
  <si>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</si>
  <si>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</si>
  <si>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</si>
  <si>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</si>
  <si>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</si>
  <si>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</si>
  <si>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</si>
  <si>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</si>
  <si>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</si>
  <si>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</si>
  <si>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</si>
  <si>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</si>
  <si>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</si>
  <si>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</si>
  <si>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</si>
  <si>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</si>
  <si>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</si>
  <si>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</si>
  <si>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</si>
  <si>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</si>
  <si>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</si>
  <si>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</si>
  <si>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</si>
  <si>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</si>
  <si>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</si>
  <si>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</si>
  <si>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</si>
  <si>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</si>
  <si>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</si>
  <si>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</si>
  <si>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</si>
  <si>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</si>
  <si>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</si>
  <si>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</si>
  <si>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</si>
  <si>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</si>
  <si>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</si>
  <si>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</si>
  <si>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</si>
  <si>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</si>
  <si>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</si>
  <si>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</si>
  <si>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</si>
  <si>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</si>
  <si>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</si>
  <si>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</si>
  <si>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</si>
  <si>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</si>
  <si>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</si>
  <si>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</si>
  <si>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</si>
  <si>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</si>
  <si>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</si>
  <si>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</si>
  <si>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</si>
  <si>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</si>
  <si>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</si>
  <si>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</si>
  <si>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</si>
  <si>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</si>
  <si>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</si>
  <si>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</si>
  <si>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</si>
  <si>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</si>
  <si>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</si>
  <si>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</si>
  <si>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</si>
  <si>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</si>
  <si>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</si>
  <si>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</si>
  <si>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</si>
  <si>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</si>
  <si>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</si>
  <si>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</si>
  <si>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</si>
  <si>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</si>
  <si>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</si>
  <si>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</si>
  <si>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</si>
  <si>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</si>
  <si>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</si>
  <si>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</si>
  <si>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</si>
  <si>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</si>
  <si>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</si>
  <si>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</si>
  <si>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</si>
  <si>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</si>
  <si>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</si>
  <si>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</si>
  <si>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</si>
  <si>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</si>
  <si>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</si>
  <si>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</si>
  <si>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</si>
  <si>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</si>
  <si>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</si>
  <si>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</si>
  <si>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</si>
  <si>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</si>
  <si>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</si>
  <si>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</si>
  <si>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</si>
  <si>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</si>
  <si>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</si>
  <si>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</si>
  <si>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</si>
  <si>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</si>
  <si>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</si>
  <si>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</si>
  <si>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</si>
  <si>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</si>
  <si>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</si>
  <si>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</si>
  <si>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</si>
  <si>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</si>
  <si>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</si>
  <si>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</si>
  <si>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</si>
  <si>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</si>
  <si>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</si>
  <si>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</si>
  <si>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</si>
  <si>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</si>
  <si>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</si>
  <si>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</si>
  <si>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</si>
  <si>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</si>
  <si>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</si>
  <si>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</si>
  <si>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</si>
  <si>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</si>
  <si>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</si>
  <si>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</si>
  <si>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</si>
  <si>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</si>
  <si>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</si>
  <si>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</si>
  <si>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</si>
  <si>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</si>
  <si>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</si>
  <si>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</si>
  <si>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</si>
  <si>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</si>
  <si>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</si>
  <si>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</si>
  <si>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</si>
  <si>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</si>
  <si>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</si>
  <si>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</si>
  <si>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</si>
  <si>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</si>
  <si>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</si>
  <si>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</si>
  <si>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</si>
  <si>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</si>
  <si>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</si>
  <si>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</si>
  <si>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</si>
  <si>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</si>
  <si>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</si>
  <si>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</si>
  <si>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</si>
  <si>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</si>
  <si>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</si>
  <si>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</si>
  <si>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</si>
  <si>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</si>
  <si>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</si>
  <si>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</si>
  <si>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</si>
  <si>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</si>
  <si>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</si>
  <si>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</si>
  <si>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</si>
  <si>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</si>
  <si>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</si>
  <si>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</si>
  <si>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</si>
  <si>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</si>
  <si>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</si>
  <si>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</si>
  <si>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</si>
  <si>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</si>
  <si>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</si>
  <si>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</si>
  <si>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</si>
  <si>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</si>
  <si>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</si>
  <si>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</si>
  <si>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</si>
  <si>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</si>
  <si>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</si>
  <si>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</si>
  <si>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</si>
  <si>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</si>
  <si>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</si>
  <si>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</si>
  <si>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</si>
  <si>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</si>
  <si>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</si>
  <si>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</si>
  <si>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</si>
  <si>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</si>
  <si>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</si>
  <si>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</si>
  <si>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</si>
  <si>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</si>
  <si>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</si>
  <si>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</si>
  <si>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</si>
  <si>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</si>
  <si>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</si>
  <si>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</si>
  <si>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</si>
  <si>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</si>
  <si>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</si>
  <si>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</si>
  <si>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</si>
  <si>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</si>
  <si>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</si>
  <si>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</si>
  <si>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</si>
  <si>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</si>
  <si>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</si>
  <si>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</si>
  <si>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</si>
  <si>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</si>
  <si>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</si>
  <si>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</si>
  <si>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</si>
  <si>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</si>
  <si>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</si>
  <si>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</si>
  <si>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</si>
  <si>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</si>
  <si>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</si>
  <si>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</si>
  <si>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</si>
  <si>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</si>
  <si>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</si>
  <si>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</si>
  <si>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</si>
  <si>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</si>
  <si>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</si>
  <si>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</si>
  <si>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</si>
  <si>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</si>
  <si>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</si>
  <si>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</si>
  <si>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</si>
  <si>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</si>
  <si>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</si>
  <si>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</si>
  <si>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</si>
  <si>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</si>
  <si>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</si>
  <si>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</si>
  <si>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</si>
  <si>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</si>
  <si>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</si>
  <si>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</si>
  <si>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</si>
  <si>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</si>
  <si>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</si>
  <si>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</si>
  <si>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</si>
  <si>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</si>
  <si>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</si>
  <si>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</si>
  <si>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</si>
  <si>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</si>
  <si>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</si>
  <si>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</si>
  <si>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</si>
  <si>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</si>
  <si>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</si>
  <si>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</si>
  <si>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</si>
  <si>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</si>
  <si>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</si>
  <si>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</si>
  <si>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</si>
  <si>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</si>
  <si>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</si>
  <si>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</si>
  <si>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</si>
  <si>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</si>
  <si>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</si>
  <si>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</si>
  <si>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</si>
  <si>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</si>
  <si>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</si>
  <si>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</si>
  <si>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</si>
  <si>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</si>
  <si>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</si>
  <si>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</si>
  <si>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</si>
  <si>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</si>
  <si>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</si>
  <si>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</si>
  <si>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</si>
  <si>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</si>
  <si>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</si>
  <si>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</si>
  <si>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</si>
  <si>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</si>
  <si>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</si>
  <si>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</si>
  <si>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</si>
  <si>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</si>
  <si>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</si>
  <si>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</si>
  <si>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</si>
  <si>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</si>
  <si>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</si>
  <si>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</si>
  <si>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</si>
  <si>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</si>
  <si>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</si>
  <si>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</si>
  <si>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</si>
  <si>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</si>
  <si>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</si>
  <si>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</si>
  <si>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</si>
  <si>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</si>
  <si>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</si>
  <si>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</si>
  <si>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</si>
  <si>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</si>
  <si>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</si>
  <si>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</si>
  <si>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</si>
  <si>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</si>
  <si>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</si>
  <si>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</si>
  <si>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</si>
  <si>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</si>
  <si>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</si>
  <si>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</si>
  <si>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</si>
  <si>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</si>
  <si>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</si>
  <si>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</si>
  <si>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</si>
  <si>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</si>
  <si>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</si>
  <si>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</si>
  <si>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</si>
  <si>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</si>
  <si>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</si>
  <si>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</si>
  <si>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</si>
  <si>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</si>
  <si>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</si>
  <si>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</si>
  <si>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</si>
  <si>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</si>
  <si>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</si>
  <si>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</si>
  <si>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</si>
  <si>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</si>
  <si>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</si>
  <si>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</si>
  <si>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</si>
  <si>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</si>
  <si>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</si>
  <si>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</si>
  <si>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</si>
  <si>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</si>
  <si>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</si>
  <si>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</si>
  <si>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</si>
  <si>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</si>
  <si>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</si>
  <si>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</si>
  <si>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</si>
  <si>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</si>
  <si>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</si>
  <si>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</si>
  <si>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</si>
  <si>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</si>
  <si>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</si>
  <si>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</si>
  <si>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</si>
  <si>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</si>
  <si>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</si>
  <si>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</si>
  <si>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</si>
  <si>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</si>
  <si>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</si>
  <si>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</si>
  <si>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</si>
  <si>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</si>
  <si>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</si>
  <si>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</si>
  <si>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</si>
  <si>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</si>
  <si>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</si>
  <si>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</si>
  <si>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</si>
  <si>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</si>
  <si>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</si>
  <si>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</si>
  <si>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</si>
  <si>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</si>
  <si>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</si>
  <si>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</si>
  <si>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</si>
  <si>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</si>
  <si>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</si>
  <si>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</si>
  <si>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</si>
  <si>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</si>
  <si>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</si>
  <si>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</si>
  <si>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</si>
  <si>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</si>
  <si>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</si>
  <si>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</si>
  <si>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</si>
  <si>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</si>
  <si>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</si>
  <si>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</si>
  <si>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</si>
  <si>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</si>
  <si>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</si>
  <si>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</si>
  <si>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</si>
  <si>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</si>
  <si>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</si>
  <si>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</si>
  <si>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</si>
  <si>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</si>
  <si>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</si>
  <si>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</si>
  <si>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</si>
  <si>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</si>
  <si>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</si>
  <si>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</si>
  <si>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</si>
  <si>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</si>
  <si>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</si>
  <si>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</si>
  <si>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</si>
  <si>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</si>
  <si>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</si>
  <si>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</si>
  <si>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</si>
  <si>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</si>
  <si>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</si>
  <si>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</si>
  <si>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</si>
  <si>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</si>
  <si>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</si>
  <si>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</si>
  <si>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</si>
  <si>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</si>
  <si>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</si>
  <si>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</si>
  <si>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</si>
  <si>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</si>
  <si>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</si>
  <si>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</si>
  <si>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</si>
  <si>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</si>
  <si>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</si>
  <si>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</si>
  <si>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</si>
  <si>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</si>
  <si>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</si>
  <si>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</si>
  <si>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</si>
  <si>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</si>
  <si>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</si>
  <si>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</si>
  <si>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</si>
  <si>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</si>
  <si>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</si>
  <si>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</si>
  <si>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</si>
  <si>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</si>
  <si>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</si>
  <si>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</si>
  <si>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</si>
  <si>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</si>
  <si>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</si>
  <si>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</si>
  <si>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</si>
  <si>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</si>
  <si>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</si>
  <si>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</si>
  <si>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</si>
  <si>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</si>
  <si>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</si>
  <si>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</si>
  <si>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</si>
  <si>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</si>
  <si>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</si>
  <si>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</si>
  <si>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</si>
  <si>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</si>
  <si>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</si>
  <si>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</si>
  <si>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</si>
  <si>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</si>
  <si>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</si>
  <si>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</si>
  <si>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</si>
  <si>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</si>
  <si>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</si>
  <si>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</si>
  <si>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</si>
  <si>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</si>
  <si>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</si>
  <si>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</si>
  <si>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</si>
  <si>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</si>
  <si>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</si>
  <si>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</si>
  <si>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</si>
  <si>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</si>
  <si>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</si>
  <si>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</si>
  <si>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</si>
  <si>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</si>
  <si>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</si>
  <si>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</si>
  <si>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</si>
  <si>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</si>
  <si>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</si>
  <si>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</si>
  <si>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</si>
  <si>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</si>
  <si>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</si>
  <si>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</si>
  <si>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</si>
  <si>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</si>
  <si>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</si>
  <si>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</si>
  <si>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</si>
  <si>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</si>
  <si>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</si>
  <si>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</si>
  <si>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</si>
  <si>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</si>
  <si>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</si>
  <si>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</si>
  <si>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</si>
  <si>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</si>
  <si>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</si>
  <si>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</si>
  <si>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</si>
  <si>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</si>
  <si>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</si>
  <si>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</si>
  <si>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</si>
  <si>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</si>
  <si>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</si>
  <si>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</si>
  <si>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</si>
  <si>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</si>
  <si>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</si>
  <si>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</si>
  <si>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</si>
  <si>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</si>
  <si>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</si>
  <si>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</si>
  <si>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</si>
  <si>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</si>
  <si>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</si>
  <si>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</si>
  <si>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</si>
  <si>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</si>
  <si>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</si>
  <si>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</si>
  <si>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</si>
  <si>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</si>
  <si>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</si>
  <si>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</si>
  <si>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</si>
  <si>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</si>
  <si>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</si>
  <si>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</si>
  <si>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</si>
  <si>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</si>
  <si>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</si>
  <si>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</si>
  <si>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</si>
  <si>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</si>
  <si>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</si>
  <si>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</si>
  <si>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</si>
  <si>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</si>
  <si>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</si>
  <si>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</si>
  <si>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</si>
  <si>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</si>
  <si>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</si>
  <si>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</si>
  <si>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</si>
  <si>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</si>
  <si>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</si>
  <si>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</si>
  <si>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</si>
  <si>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</si>
  <si>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</si>
  <si>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</si>
  <si>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</si>
  <si>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</si>
  <si>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</si>
  <si>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</si>
  <si>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</si>
  <si>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</si>
  <si>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</si>
  <si>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</si>
  <si>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</si>
  <si>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</si>
  <si>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</si>
  <si>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</si>
  <si>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</si>
  <si>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</si>
  <si>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</si>
  <si>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</si>
  <si>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</si>
  <si>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</si>
  <si>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</si>
  <si>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</si>
  <si>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</si>
  <si>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</si>
  <si>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</si>
  <si>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</si>
  <si>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</si>
  <si>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</si>
  <si>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</si>
  <si>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</si>
  <si>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</si>
  <si>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</si>
  <si>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</si>
  <si>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</si>
  <si>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</si>
  <si>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</si>
  <si>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</si>
  <si>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</si>
  <si>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</si>
  <si>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</si>
  <si>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</si>
  <si>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</si>
  <si>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</si>
  <si>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</si>
  <si>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</si>
  <si>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</si>
  <si>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</si>
  <si>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</si>
  <si>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</si>
  <si>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</si>
  <si>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</si>
  <si>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</si>
  <si>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</si>
  <si>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</si>
  <si>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</si>
  <si>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</si>
  <si>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</si>
  <si>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</si>
  <si>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</si>
  <si>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</si>
  <si>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</si>
  <si>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</si>
  <si>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</si>
  <si>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</si>
  <si>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</si>
  <si>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</si>
  <si>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</si>
  <si>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</si>
  <si>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</si>
  <si>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</si>
  <si>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</si>
  <si>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</si>
  <si>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</si>
  <si>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</si>
  <si>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</si>
  <si>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</si>
  <si>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</si>
  <si>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</si>
  <si>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</si>
  <si>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</si>
  <si>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</si>
  <si>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</si>
  <si>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</si>
  <si>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</si>
  <si>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</si>
  <si>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</si>
  <si>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</si>
  <si>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</si>
  <si>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</si>
  <si>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</si>
  <si>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</si>
  <si>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</si>
  <si>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</si>
  <si>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</si>
  <si>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</si>
  <si>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</si>
  <si>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</si>
  <si>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</si>
  <si>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</si>
  <si>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</si>
  <si>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</si>
  <si>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</si>
  <si>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</si>
  <si>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</si>
  <si>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</si>
  <si>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</si>
  <si>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</si>
  <si>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</si>
  <si>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</si>
  <si>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</si>
  <si>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</si>
  <si>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</si>
  <si>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</si>
  <si>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</si>
  <si>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</si>
  <si>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</si>
  <si>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</si>
  <si>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</si>
  <si>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</si>
  <si>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</si>
  <si>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</si>
  <si>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</si>
  <si>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</si>
  <si>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</si>
  <si>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</si>
  <si>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</si>
  <si>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</si>
  <si>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</si>
  <si>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</si>
  <si>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</si>
  <si>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</si>
  <si>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</si>
  <si>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</si>
  <si>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</si>
  <si>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</si>
  <si>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</si>
  <si>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</si>
  <si>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</si>
  <si>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</si>
  <si>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</si>
  <si>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</si>
  <si>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</si>
  <si>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</si>
  <si>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</si>
  <si>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</si>
  <si>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</si>
  <si>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</si>
  <si>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</si>
  <si>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</si>
  <si>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</si>
  <si>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</si>
  <si>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</si>
  <si>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</si>
  <si>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</si>
  <si>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</si>
  <si>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</si>
  <si>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</si>
  <si>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</si>
  <si>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</si>
  <si>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</si>
  <si>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</si>
  <si>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</si>
  <si>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</si>
  <si>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</si>
  <si>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</si>
  <si>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</si>
  <si>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</si>
  <si>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</si>
  <si>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</si>
  <si>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</si>
  <si>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</si>
  <si>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</si>
  <si>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</si>
  <si>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</si>
  <si>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</si>
  <si>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</si>
  <si>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</si>
  <si>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</si>
  <si>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</si>
  <si>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</si>
  <si>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</si>
  <si>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</si>
  <si>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</si>
  <si>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</si>
  <si>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</si>
  <si>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</si>
  <si>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</si>
  <si>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</si>
  <si>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</si>
  <si>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</si>
  <si>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</si>
  <si>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</si>
  <si>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</si>
  <si>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</si>
  <si>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</si>
  <si>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</si>
  <si>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</si>
  <si>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</si>
  <si>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</si>
  <si>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</si>
  <si>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</si>
  <si>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</si>
  <si>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</si>
  <si>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</si>
  <si>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</si>
  <si>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</si>
  <si>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</si>
  <si>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</si>
  <si>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</si>
  <si>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</si>
  <si>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</si>
  <si>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</si>
  <si>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</si>
  <si>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</si>
  <si>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</si>
  <si>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</si>
  <si>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</si>
  <si>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</si>
  <si>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</si>
  <si>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</si>
  <si>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</si>
  <si>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</si>
  <si>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</si>
  <si>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</si>
  <si>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</si>
  <si>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</si>
  <si>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</si>
  <si>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</si>
  <si>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</si>
  <si>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</si>
  <si>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</si>
  <si>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</si>
  <si>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</si>
  <si>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</si>
  <si>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</si>
  <si>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</si>
  <si>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</si>
  <si>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</si>
  <si>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</si>
  <si>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</si>
  <si>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</si>
  <si>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</si>
  <si>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</si>
  <si>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</si>
  <si>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</si>
  <si>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</si>
  <si>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</si>
  <si>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</si>
  <si>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</si>
  <si>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</si>
  <si>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</si>
  <si>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</si>
  <si>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</si>
  <si>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</si>
  <si>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</si>
  <si>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</si>
  <si>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</si>
  <si>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</si>
  <si>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</si>
  <si>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</si>
  <si>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</si>
  <si>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</si>
  <si>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</si>
  <si>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</si>
  <si>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</si>
  <si>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</si>
  <si>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</si>
  <si>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</si>
  <si>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</si>
  <si>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</si>
  <si>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</si>
  <si>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</si>
  <si>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</si>
  <si>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</si>
  <si>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</si>
  <si>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</si>
  <si>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</si>
  <si>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</si>
  <si>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</si>
  <si>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</si>
  <si>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</si>
  <si>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</si>
  <si>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</si>
  <si>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</si>
  <si>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</si>
  <si>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</si>
  <si>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</si>
  <si>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</si>
  <si>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</si>
  <si>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</si>
  <si>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</si>
  <si>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</si>
  <si>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</si>
  <si>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</si>
  <si>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</si>
  <si>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</si>
  <si>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</si>
  <si>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</si>
  <si>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</si>
  <si>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</si>
  <si>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</si>
  <si>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</si>
  <si>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</si>
  <si>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</si>
  <si>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</si>
  <si>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</si>
  <si>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</si>
  <si>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</si>
  <si>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</si>
  <si>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</si>
  <si>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</si>
  <si>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</si>
  <si>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</si>
  <si>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</si>
  <si>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</si>
  <si>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</si>
  <si>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</si>
  <si>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</si>
  <si>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</si>
  <si>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</si>
  <si>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</si>
  <si>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</si>
  <si>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</si>
  <si>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</si>
  <si>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</si>
  <si>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</si>
  <si>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</si>
  <si>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</si>
  <si>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</si>
  <si>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</si>
  <si>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</si>
  <si>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</si>
  <si>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</si>
  <si>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</si>
  <si>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</si>
  <si>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</si>
  <si>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</si>
  <si>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</si>
  <si>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</si>
  <si>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</si>
  <si>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</si>
  <si>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</si>
  <si>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</si>
  <si>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</si>
  <si>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</si>
  <si>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</si>
  <si>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</si>
  <si>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</si>
  <si>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</si>
  <si>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</si>
  <si>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</si>
  <si>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</si>
  <si>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</si>
  <si>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</si>
  <si>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</si>
  <si>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</si>
  <si>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</si>
  <si>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</si>
  <si>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</si>
  <si>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</si>
  <si>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</si>
  <si>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</si>
  <si>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</si>
  <si>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</si>
  <si>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</si>
  <si>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</si>
  <si>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</si>
  <si>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</si>
  <si>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</si>
  <si>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</si>
  <si>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</si>
  <si>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</si>
  <si>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</si>
  <si>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</si>
  <si>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</si>
  <si>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</si>
  <si>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</si>
  <si>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</si>
  <si>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</si>
  <si>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</si>
  <si>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</si>
  <si>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</si>
  <si>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</si>
  <si>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</si>
  <si>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</si>
  <si>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</si>
  <si>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</si>
  <si>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</si>
  <si>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</si>
  <si>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</si>
  <si>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</si>
  <si>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</si>
  <si>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</si>
  <si>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</si>
  <si>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</si>
  <si>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</si>
  <si>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</si>
  <si>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</si>
  <si>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</si>
  <si>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</si>
  <si>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</si>
  <si>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</si>
  <si>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</si>
  <si>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</si>
  <si>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</si>
  <si>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</si>
  <si>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</si>
  <si>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</si>
  <si>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</si>
  <si>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</si>
  <si>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</si>
  <si>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</si>
  <si>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</si>
  <si>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</si>
  <si>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</si>
  <si>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</si>
  <si>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</si>
  <si>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</si>
  <si>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</si>
  <si>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</si>
  <si>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</si>
  <si>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</si>
  <si>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</si>
  <si>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</si>
  <si>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</si>
  <si>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</si>
  <si>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</si>
  <si>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</si>
  <si>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</si>
  <si>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</si>
  <si>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</si>
  <si>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</si>
  <si>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</si>
  <si>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</si>
  <si>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</si>
  <si>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</si>
  <si>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</si>
  <si>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</si>
  <si>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</si>
  <si>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</si>
  <si>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</si>
  <si>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</si>
  <si>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</si>
  <si>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</si>
  <si>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</si>
  <si>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</si>
  <si>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</si>
  <si>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</si>
  <si>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</si>
  <si>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</si>
  <si>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</si>
  <si>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</si>
  <si>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</si>
  <si>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</si>
  <si>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</si>
  <si>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</si>
  <si>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</si>
  <si>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</si>
  <si>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</si>
  <si>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</si>
  <si>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</si>
  <si>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</si>
  <si>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</si>
  <si>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</si>
  <si>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</si>
  <si>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</si>
  <si>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</si>
  <si>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</si>
  <si>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</si>
  <si>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</si>
  <si>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</si>
  <si>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</si>
  <si>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</si>
  <si>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</si>
  <si>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</si>
  <si>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</si>
  <si>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</si>
  <si>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</si>
  <si>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</si>
  <si>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</si>
  <si>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</si>
  <si>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</si>
  <si>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</si>
  <si>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</si>
  <si>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</si>
  <si>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</si>
  <si>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</si>
  <si>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</si>
  <si>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</si>
  <si>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</si>
  <si>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</si>
  <si>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</si>
  <si>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</si>
  <si>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</si>
  <si>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</si>
  <si>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</si>
  <si>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</si>
  <si>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</si>
  <si>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</si>
  <si>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</si>
  <si>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</si>
  <si>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</si>
  <si>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</si>
  <si>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</si>
  <si>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</si>
  <si>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</si>
  <si>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</si>
  <si>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</si>
  <si>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</si>
  <si>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</si>
  <si>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</si>
  <si>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</si>
  <si>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</si>
  <si>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</si>
  <si>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</si>
  <si>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</si>
  <si>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</si>
  <si>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</si>
  <si>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</si>
  <si>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</si>
  <si>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</si>
  <si>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</si>
  <si>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</si>
  <si>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</si>
  <si>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</si>
  <si>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</si>
  <si>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</si>
  <si>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</si>
  <si>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</si>
  <si>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</si>
  <si>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</si>
  <si>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</si>
  <si>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</si>
  <si>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</si>
  <si>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</si>
  <si>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</si>
  <si>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</si>
  <si>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</si>
  <si>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</si>
  <si>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</si>
  <si>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</si>
  <si>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</si>
  <si>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</si>
  <si>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</si>
  <si>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</si>
  <si>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</si>
  <si>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</si>
  <si>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</si>
  <si>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</si>
  <si>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</si>
  <si>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</si>
  <si>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</si>
  <si>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</si>
  <si>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</si>
  <si>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</si>
  <si>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</si>
  <si>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</si>
  <si>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</si>
  <si>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</si>
  <si>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</si>
  <si>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</si>
  <si>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</si>
  <si>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</si>
  <si>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</si>
  <si>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</si>
  <si>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</si>
  <si>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</si>
  <si>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</si>
  <si>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</si>
  <si>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</si>
  <si>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</si>
  <si>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</si>
  <si>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</si>
  <si>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</si>
  <si>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</si>
  <si>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</si>
  <si>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</si>
  <si>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</si>
  <si>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</si>
  <si>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</si>
  <si>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</si>
  <si>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</si>
  <si>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</si>
  <si>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</si>
  <si>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</si>
  <si>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</si>
  <si>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</si>
  <si>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</si>
  <si>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</si>
  <si>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</si>
  <si>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</si>
  <si>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</si>
  <si>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</si>
  <si>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</si>
  <si>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</si>
  <si>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</si>
  <si>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</si>
  <si>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</si>
  <si>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</si>
  <si>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</si>
  <si>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</si>
  <si>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</si>
  <si>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</si>
  <si>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</si>
  <si>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</si>
  <si>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</si>
  <si>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</si>
  <si>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</si>
  <si>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</si>
  <si>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</si>
  <si>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</si>
  <si>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</si>
  <si>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</si>
  <si>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</si>
  <si>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</si>
  <si>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</si>
  <si>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</si>
  <si>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</si>
  <si>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</si>
  <si>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</si>
  <si>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</si>
  <si>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</si>
  <si>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</si>
  <si>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</si>
  <si>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</si>
  <si>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</si>
  <si>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</si>
  <si>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</si>
  <si>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</si>
  <si>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</si>
  <si>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</si>
  <si>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</si>
  <si>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</si>
  <si>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</si>
  <si>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</si>
  <si>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</si>
  <si>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</si>
  <si>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</si>
  <si>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</si>
  <si>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</si>
  <si>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</si>
  <si>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</si>
  <si>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</si>
  <si>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</si>
  <si>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</si>
  <si>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</si>
  <si>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</si>
  <si>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</si>
  <si>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</si>
  <si>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</si>
  <si>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</si>
  <si>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</si>
  <si>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</si>
  <si>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</si>
  <si>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</si>
  <si>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</si>
  <si>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</si>
  <si>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</si>
  <si>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</si>
  <si>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</si>
  <si>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</si>
  <si>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</si>
  <si>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</si>
  <si>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</si>
  <si>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</si>
  <si>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</si>
  <si>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</si>
  <si>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</si>
  <si>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</si>
  <si>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</si>
  <si>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</si>
  <si>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</si>
  <si>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</si>
  <si>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</si>
  <si>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</si>
  <si>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</si>
  <si>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</si>
  <si>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</si>
  <si>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</si>
  <si>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</si>
  <si>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</si>
  <si>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</si>
  <si>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</si>
  <si>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</si>
  <si>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</si>
  <si>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</si>
  <si>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</si>
  <si>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</si>
  <si>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</si>
  <si>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</si>
  <si>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</si>
  <si>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</si>
  <si>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</si>
  <si>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</si>
  <si>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</si>
  <si>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</si>
  <si>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</si>
  <si>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</si>
  <si>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</si>
  <si>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</si>
  <si>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</si>
  <si>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</si>
  <si>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</si>
  <si>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</si>
  <si>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</si>
  <si>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</si>
  <si>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</si>
  <si>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</si>
  <si>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</si>
  <si>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</si>
  <si>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</si>
  <si>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</si>
  <si>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</si>
  <si>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</si>
  <si>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</si>
  <si>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</si>
  <si>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</si>
  <si>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</si>
  <si>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</si>
  <si>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</si>
  <si>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</si>
  <si>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</si>
  <si>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</si>
  <si>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</si>
  <si>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</si>
  <si>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</si>
  <si>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</si>
  <si>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</si>
  <si>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</si>
  <si>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</si>
  <si>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</si>
  <si>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</si>
  <si>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</si>
  <si>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</si>
  <si>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</si>
  <si>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</si>
  <si>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</si>
  <si>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</si>
  <si>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</si>
  <si>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</si>
  <si>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</si>
  <si>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</si>
  <si>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</si>
  <si>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</si>
  <si>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</si>
  <si>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</si>
  <si>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</si>
  <si>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</si>
  <si>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</si>
  <si>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</si>
  <si>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</si>
  <si>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</si>
  <si>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</si>
  <si>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</si>
  <si>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</si>
  <si>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</si>
  <si>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</si>
  <si>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</si>
  <si>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</si>
  <si>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</si>
  <si>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</si>
  <si>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</si>
  <si>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</si>
  <si>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</si>
  <si>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</si>
  <si>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</si>
  <si>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</si>
  <si>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</si>
  <si>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</si>
  <si>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</si>
  <si>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</si>
  <si>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</si>
  <si>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</si>
  <si>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</si>
  <si>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</si>
  <si>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</si>
  <si>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</si>
  <si>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</si>
  <si>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</si>
  <si>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</si>
  <si>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</si>
  <si>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</si>
  <si>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</si>
  <si>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</si>
  <si>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</si>
  <si>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</si>
  <si>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</si>
  <si>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</si>
  <si>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</si>
  <si>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</si>
  <si>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</si>
  <si>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</si>
  <si>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</si>
  <si>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</si>
  <si>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</si>
  <si>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</si>
  <si>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</si>
  <si>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</si>
  <si>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</si>
  <si>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</si>
  <si>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</si>
  <si>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</si>
  <si>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</si>
  <si>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</si>
  <si>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</si>
  <si>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</si>
  <si>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</si>
  <si>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</si>
  <si>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</si>
  <si>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</si>
  <si>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</si>
  <si>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</si>
  <si>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</si>
  <si>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</si>
  <si>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</si>
  <si>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</si>
  <si>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</si>
  <si>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</si>
  <si>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</si>
  <si>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</si>
  <si>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</si>
  <si>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</si>
  <si>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</si>
  <si>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</si>
  <si>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</si>
  <si>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</si>
  <si>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</si>
  <si>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</si>
  <si>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</si>
  <si>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</si>
  <si>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</si>
  <si>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</si>
  <si>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</si>
  <si>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</si>
  <si>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</si>
  <si>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</si>
  <si>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</si>
  <si>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</si>
  <si>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</si>
  <si>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</si>
  <si>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</si>
  <si>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</si>
  <si>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</si>
  <si>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</si>
  <si>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</si>
  <si>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</si>
  <si>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</si>
  <si>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</si>
  <si>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</si>
  <si>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</si>
  <si>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</si>
  <si>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</si>
  <si>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</si>
  <si>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</si>
  <si>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</si>
  <si>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</si>
  <si>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</si>
  <si>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</si>
  <si>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</si>
  <si>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</si>
  <si>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</si>
  <si>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</si>
  <si>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</si>
  <si>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</si>
  <si>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</si>
  <si>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</si>
  <si>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</si>
  <si>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</si>
  <si>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</si>
  <si>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</si>
  <si>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</si>
  <si>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</si>
  <si>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</si>
  <si>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</si>
  <si>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</si>
  <si>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</si>
  <si>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</si>
  <si>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</si>
  <si>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</si>
  <si>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</si>
  <si>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</si>
  <si>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</si>
  <si>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</si>
  <si>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</si>
  <si>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</si>
  <si>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</si>
  <si>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</si>
  <si>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</si>
  <si>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</si>
  <si>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</si>
  <si>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</si>
  <si>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</si>
  <si>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</si>
  <si>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</si>
  <si>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</si>
  <si>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</si>
  <si>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</si>
  <si>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</si>
  <si>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</si>
  <si>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</si>
  <si>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</si>
  <si>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</si>
  <si>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</si>
  <si>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</si>
  <si>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</si>
  <si>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</si>
  <si>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</si>
  <si>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</si>
  <si>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</si>
  <si>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</si>
  <si>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</si>
  <si>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</si>
  <si>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</si>
  <si>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</si>
  <si>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</si>
  <si>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</si>
  <si>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</si>
  <si>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</si>
  <si>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</si>
  <si>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</si>
  <si>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</si>
  <si>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</si>
  <si>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</si>
  <si>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</si>
  <si>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</si>
  <si>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</si>
  <si>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</si>
  <si>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</si>
  <si>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</si>
  <si>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</si>
  <si>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</si>
  <si>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</si>
  <si>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</si>
  <si>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</si>
  <si>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</si>
  <si>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</si>
  <si>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</si>
  <si>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</si>
  <si>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</si>
  <si>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</si>
  <si>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</si>
  <si>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</si>
  <si>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</si>
  <si>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</si>
  <si>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</si>
  <si>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</si>
  <si>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</si>
  <si>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</si>
  <si>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</si>
  <si>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</si>
  <si>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</si>
  <si>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</si>
  <si>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</si>
  <si>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</si>
  <si>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</si>
  <si>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</si>
  <si>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</si>
  <si>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</si>
  <si>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</si>
  <si>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</si>
  <si>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</si>
  <si>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</si>
  <si>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</si>
  <si>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</si>
  <si>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</si>
  <si>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</si>
  <si>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</si>
  <si>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</si>
  <si>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</si>
  <si>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</si>
  <si>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</si>
  <si>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</si>
  <si>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</si>
  <si>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</si>
  <si>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</si>
  <si>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</si>
  <si>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</si>
  <si>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</si>
  <si>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</si>
  <si>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</si>
  <si>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</si>
  <si>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</si>
  <si>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</si>
  <si>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</si>
  <si>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</si>
  <si>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</si>
  <si>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</si>
  <si>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</si>
  <si>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</si>
  <si>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</si>
  <si>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</si>
  <si>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</si>
  <si>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</si>
  <si>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</si>
  <si>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</si>
  <si>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</si>
  <si>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</si>
  <si>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</si>
  <si>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</si>
  <si>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</si>
  <si>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</si>
  <si>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</si>
  <si>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</si>
  <si>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</si>
  <si>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</si>
  <si>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</si>
  <si>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</si>
  <si>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</si>
  <si>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</si>
  <si>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</si>
  <si>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</si>
  <si>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</si>
  <si>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</si>
  <si>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</si>
  <si>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</si>
  <si>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</si>
  <si>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</si>
  <si>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</si>
  <si>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</si>
  <si>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</si>
  <si>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</si>
  <si>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</si>
  <si>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</si>
  <si>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</si>
  <si>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</si>
  <si>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</si>
  <si>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</si>
  <si>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</si>
  <si>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</si>
  <si>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</si>
  <si>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</si>
  <si>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</si>
  <si>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</si>
  <si>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</si>
  <si>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</si>
  <si>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</si>
  <si>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</si>
  <si>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</si>
  <si>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</si>
  <si>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</si>
  <si>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</si>
  <si>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</si>
  <si>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</si>
  <si>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</si>
  <si>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</si>
  <si>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</si>
  <si>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</si>
  <si>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</si>
  <si>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</si>
  <si>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</si>
  <si>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</si>
  <si>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</si>
  <si>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</si>
  <si>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</si>
  <si>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</si>
  <si>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</si>
  <si>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</si>
  <si>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</si>
  <si>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</si>
  <si>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</si>
  <si>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</si>
  <si>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</si>
  <si>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</si>
  <si>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</si>
  <si>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</si>
  <si>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</si>
  <si>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</si>
  <si>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</si>
  <si>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</si>
  <si>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</si>
  <si>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</si>
  <si>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</si>
  <si>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</si>
  <si>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</si>
  <si>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</si>
  <si>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</si>
  <si>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</si>
  <si>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</si>
  <si>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</si>
  <si>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</si>
  <si>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</si>
  <si>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</si>
  <si>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</si>
  <si>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</si>
  <si>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</si>
  <si>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</si>
  <si>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</si>
  <si>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</si>
  <si>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</si>
  <si>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</si>
  <si>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</si>
  <si>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</si>
  <si>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</si>
  <si>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</si>
  <si>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</si>
  <si>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</si>
  <si>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</si>
  <si>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</si>
  <si>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</si>
  <si>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</si>
  <si>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</si>
  <si>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</si>
  <si>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</si>
  <si>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</si>
  <si>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</si>
  <si>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</si>
  <si>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</si>
  <si>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</si>
  <si>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</si>
  <si>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</si>
  <si>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</si>
  <si>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</si>
  <si>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</si>
  <si>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</si>
  <si>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</si>
  <si>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</si>
  <si>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</si>
  <si>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</si>
  <si>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</si>
  <si>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</si>
  <si>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</si>
  <si>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</si>
  <si>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</si>
  <si>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</si>
  <si>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</si>
  <si>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</si>
  <si>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</si>
  <si>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</si>
  <si>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</si>
  <si>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</si>
  <si>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</si>
  <si>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</si>
  <si>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</si>
  <si>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</si>
  <si>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</si>
  <si>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</si>
  <si>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</si>
  <si>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</si>
  <si>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</si>
  <si>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</si>
  <si>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</si>
  <si>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</si>
  <si>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</si>
  <si>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</si>
  <si>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</si>
  <si>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</si>
  <si>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</si>
  <si>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</si>
  <si>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</si>
  <si>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</si>
  <si>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</si>
  <si>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</si>
  <si>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</si>
  <si>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</si>
  <si>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</si>
  <si>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</si>
  <si>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</si>
  <si>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</si>
  <si>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</si>
  <si>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</si>
  <si>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</si>
  <si>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</si>
  <si>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</si>
  <si>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</si>
  <si>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</si>
  <si>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</si>
  <si>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</si>
  <si>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</si>
  <si>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</si>
  <si>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</si>
  <si>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</si>
  <si>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</si>
  <si>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</si>
  <si>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</si>
  <si>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</si>
  <si>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</si>
  <si>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</si>
  <si>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</si>
  <si>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</si>
  <si>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</si>
  <si>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</si>
  <si>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</si>
  <si>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</si>
  <si>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</si>
  <si>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</si>
  <si>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</si>
  <si>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</si>
  <si>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</si>
  <si>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</si>
  <si>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</si>
  <si>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</si>
  <si>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</si>
  <si>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</si>
  <si>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</si>
  <si>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</si>
  <si>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</si>
  <si>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</si>
  <si>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</si>
  <si>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</si>
  <si>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</si>
  <si>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</si>
  <si>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</si>
  <si>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</si>
  <si>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</si>
  <si>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</si>
  <si>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</si>
  <si>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</si>
  <si>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</si>
  <si>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</si>
  <si>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</si>
  <si>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</si>
  <si>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</si>
  <si>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</si>
  <si>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</si>
  <si>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</si>
  <si>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</si>
  <si>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</si>
  <si>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</si>
  <si>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</si>
  <si>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</si>
  <si>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</si>
  <si>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</si>
  <si>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</si>
  <si>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</si>
  <si>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</si>
  <si>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</si>
  <si>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</si>
  <si>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</si>
  <si>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</si>
  <si>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</si>
  <si>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</si>
  <si>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</si>
  <si>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</si>
  <si>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</si>
  <si>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</si>
  <si>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</si>
  <si>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</si>
  <si>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</si>
  <si>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</si>
  <si>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</si>
  <si>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</si>
  <si>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</si>
  <si>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</si>
  <si>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</si>
  <si>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</si>
  <si>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</si>
  <si>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</si>
  <si>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</si>
  <si>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</si>
  <si>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</si>
  <si>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</si>
  <si>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</si>
  <si>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</si>
  <si>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</si>
  <si>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</si>
  <si>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</si>
  <si>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</si>
  <si>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</si>
  <si>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</si>
  <si>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</si>
  <si>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</si>
  <si>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</si>
  <si>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</si>
  <si>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</si>
  <si>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</si>
  <si>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</si>
  <si>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</si>
  <si>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</si>
  <si>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</si>
  <si>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</si>
  <si>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</si>
  <si>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</si>
  <si>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</si>
  <si>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</si>
  <si>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</si>
  <si>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</si>
  <si>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</si>
  <si>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</si>
  <si>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</si>
  <si>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</si>
  <si>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</si>
  <si>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</si>
  <si>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</si>
  <si>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</si>
  <si>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</si>
  <si>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</si>
  <si>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</si>
  <si>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</si>
  <si>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</si>
  <si>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</si>
  <si>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</si>
  <si>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</si>
  <si>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</si>
  <si>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</si>
  <si>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</si>
  <si>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</si>
  <si>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</si>
  <si>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</si>
  <si>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</si>
  <si>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</si>
  <si>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</si>
  <si>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</si>
  <si>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</si>
  <si>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</si>
  <si>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</si>
  <si>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</si>
  <si>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</si>
  <si>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</si>
  <si>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</si>
  <si>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</si>
  <si>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</si>
  <si>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</si>
  <si>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</si>
  <si>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</si>
  <si>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</si>
  <si>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</si>
  <si>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</si>
  <si>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</si>
  <si>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</si>
  <si>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</si>
  <si>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</si>
  <si>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</si>
  <si>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</si>
  <si>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</si>
  <si>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</si>
  <si>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</si>
  <si>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</si>
  <si>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</si>
  <si>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</si>
  <si>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</si>
  <si>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</si>
  <si>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</si>
  <si>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</si>
  <si>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</si>
  <si>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</si>
  <si>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</si>
  <si>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</si>
  <si>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</si>
  <si>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</si>
  <si>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</si>
  <si>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</si>
  <si>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</si>
  <si>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</si>
  <si>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</si>
  <si>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</si>
  <si>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</si>
  <si>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</si>
  <si>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</si>
  <si>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</si>
  <si>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</si>
  <si>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</si>
  <si>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</si>
  <si>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</si>
  <si>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</si>
  <si>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</si>
  <si>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</si>
  <si>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</si>
  <si>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</si>
  <si>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</si>
  <si>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</si>
  <si>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</si>
  <si>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</si>
  <si>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</si>
  <si>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</si>
  <si>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</si>
  <si>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</si>
  <si>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</si>
  <si>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</si>
  <si>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</si>
  <si>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</si>
  <si>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</si>
  <si>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</si>
  <si>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</si>
  <si>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</si>
  <si>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</si>
  <si>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</si>
  <si>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</si>
  <si>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</si>
  <si>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</si>
  <si>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</si>
  <si>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</si>
  <si>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</si>
  <si>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</si>
  <si>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</si>
  <si>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</si>
  <si>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</si>
  <si>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</si>
  <si>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</si>
  <si>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</si>
  <si>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</si>
  <si>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</si>
  <si>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</si>
  <si>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</si>
  <si>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</si>
  <si>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</si>
  <si>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</si>
  <si>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</si>
  <si>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</si>
  <si>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</si>
  <si>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</si>
  <si>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</si>
  <si>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</si>
  <si>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</si>
  <si>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</si>
  <si>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</si>
  <si>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</si>
  <si>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</si>
  <si>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</si>
  <si>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</si>
  <si>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</si>
  <si>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</si>
  <si>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</si>
  <si>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</si>
  <si>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</si>
  <si>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</si>
  <si>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</si>
  <si>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</si>
  <si>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</si>
  <si>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</si>
  <si>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</si>
  <si>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</si>
  <si>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</si>
  <si>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</si>
  <si>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</si>
  <si>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</si>
  <si>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</si>
  <si>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</si>
  <si>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</si>
  <si>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</si>
  <si>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</si>
  <si>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</si>
  <si>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</si>
  <si>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</si>
  <si>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</si>
  <si>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</si>
  <si>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</si>
  <si>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</si>
  <si>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</si>
  <si>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</si>
  <si>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</si>
  <si>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</si>
  <si>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</si>
  <si>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</si>
  <si>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</si>
  <si>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</si>
  <si>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</si>
  <si>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</si>
  <si>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</si>
  <si>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</si>
  <si>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</si>
  <si>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</si>
  <si>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</si>
  <si>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</si>
  <si>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</si>
  <si>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</si>
  <si>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</si>
  <si>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</si>
  <si>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</si>
  <si>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</si>
  <si>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</si>
  <si>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</si>
  <si>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</si>
  <si>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</si>
  <si>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</si>
  <si>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</si>
  <si>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</si>
  <si>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</si>
  <si>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</si>
  <si>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</si>
  <si>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</si>
  <si>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</si>
  <si>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</si>
  <si>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</si>
  <si>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</si>
  <si>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</si>
  <si>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</si>
  <si>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</si>
  <si>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</si>
  <si>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</si>
  <si>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</si>
  <si>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</si>
  <si>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</si>
  <si>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</si>
  <si>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</si>
  <si>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</si>
  <si>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</si>
  <si>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</si>
  <si>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</si>
  <si>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</si>
  <si>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</si>
  <si>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</si>
  <si>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</si>
  <si>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</si>
  <si>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</si>
  <si>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</si>
  <si>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</si>
  <si>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</si>
  <si>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</si>
  <si>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</si>
  <si>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</si>
  <si>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</si>
  <si>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</si>
  <si>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</si>
  <si>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</si>
  <si>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</si>
  <si>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</si>
  <si>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</si>
  <si>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</si>
  <si>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</si>
  <si>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</si>
  <si>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</si>
  <si>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</si>
  <si>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</si>
  <si>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</si>
  <si>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</si>
  <si>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</si>
  <si>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</si>
  <si>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</si>
  <si>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</si>
  <si>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</si>
  <si>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</si>
  <si>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</si>
  <si>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</si>
  <si>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</si>
  <si>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</si>
  <si>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</si>
  <si>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</si>
  <si>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</si>
  <si>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</si>
  <si>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</si>
  <si>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</si>
  <si>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</si>
  <si>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</si>
  <si>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</si>
  <si>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</si>
  <si>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</si>
  <si>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</si>
  <si>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</si>
  <si>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</si>
  <si>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</si>
  <si>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</si>
  <si>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</si>
  <si>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</si>
  <si>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</si>
  <si>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</si>
  <si>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</si>
  <si>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</si>
  <si>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</si>
  <si>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</si>
  <si>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</si>
  <si>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</si>
  <si>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</si>
  <si>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</si>
  <si>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</si>
  <si>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</si>
  <si>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</si>
  <si>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</si>
  <si>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</si>
  <si>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</si>
  <si>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</si>
  <si>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</si>
  <si>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</si>
  <si>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</si>
  <si>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</si>
  <si>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</si>
  <si>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</si>
  <si>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</si>
  <si>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</si>
  <si>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</si>
  <si>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</si>
  <si>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</si>
  <si>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</si>
  <si>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</si>
  <si>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</si>
  <si>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</si>
  <si>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</si>
  <si>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</si>
  <si>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</si>
  <si>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</si>
  <si>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</si>
  <si>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</si>
  <si>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</si>
  <si>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</si>
  <si>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</si>
  <si>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</si>
  <si>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</si>
  <si>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</si>
  <si>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</si>
  <si>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</si>
  <si>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</si>
  <si>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</si>
  <si>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</si>
  <si>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</si>
  <si>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</si>
  <si>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</si>
  <si>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</si>
  <si>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</si>
  <si>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</si>
  <si>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</si>
  <si>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</si>
  <si>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</si>
  <si>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</si>
  <si>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</si>
  <si>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</si>
  <si>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</si>
  <si>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</si>
  <si>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</si>
  <si>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</si>
  <si>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</si>
  <si>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</si>
  <si>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</si>
  <si>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</si>
  <si>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</si>
  <si>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</si>
  <si>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</si>
  <si>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</si>
  <si>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</si>
  <si>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</si>
  <si>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</si>
  <si>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</si>
  <si>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</si>
  <si>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</si>
  <si>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</si>
  <si>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</si>
  <si>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</si>
  <si>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</si>
  <si>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</si>
  <si>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</si>
  <si>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</si>
  <si>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</si>
  <si>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</si>
  <si>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</si>
  <si>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</si>
  <si>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</si>
  <si>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</si>
  <si>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</si>
  <si>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</si>
  <si>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</si>
  <si>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</si>
  <si>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</si>
  <si>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</si>
  <si>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</si>
  <si>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</si>
  <si>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</si>
  <si>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</si>
  <si>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</si>
  <si>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</si>
  <si>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</si>
  <si>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</si>
  <si>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</si>
  <si>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</si>
  <si>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</si>
  <si>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</si>
  <si>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</si>
  <si>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</si>
  <si>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</si>
  <si>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</si>
  <si>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</si>
  <si>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</si>
  <si>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</si>
  <si>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</si>
  <si>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</si>
  <si>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</si>
  <si>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</si>
  <si>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</si>
  <si>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</si>
  <si>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</si>
  <si>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</si>
  <si>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</si>
  <si>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</si>
  <si>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</si>
  <si>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</si>
  <si>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</si>
  <si>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</si>
  <si>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</si>
  <si>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</si>
  <si>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</si>
  <si>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</si>
  <si>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</si>
  <si>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</si>
  <si>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</si>
  <si>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</si>
  <si>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</si>
  <si>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</si>
  <si>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</si>
  <si>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</si>
  <si>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</si>
  <si>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</si>
  <si>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</si>
  <si>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</si>
  <si>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</si>
  <si>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</si>
  <si>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</si>
  <si>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</si>
  <si>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</si>
  <si>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</si>
  <si>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</si>
  <si>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</si>
  <si>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</si>
  <si>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</si>
  <si>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</si>
  <si>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</si>
  <si>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</si>
  <si>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</si>
  <si>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</si>
  <si>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</si>
  <si>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</si>
  <si>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</si>
  <si>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</si>
  <si>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</si>
  <si>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</si>
  <si>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</si>
  <si>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</si>
  <si>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</si>
  <si>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</si>
  <si>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</si>
  <si>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</si>
  <si>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</si>
  <si>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</si>
  <si>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</si>
  <si>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</si>
  <si>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</si>
  <si>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</si>
  <si>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</si>
  <si>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</si>
  <si>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</si>
  <si>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</si>
  <si>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</si>
  <si>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</si>
  <si>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</si>
  <si>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</si>
  <si>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</si>
  <si>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</si>
  <si>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</si>
  <si>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</si>
  <si>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</si>
  <si>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</si>
  <si>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</si>
  <si>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</si>
  <si>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</si>
  <si>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</si>
  <si>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</si>
  <si>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</si>
  <si>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</si>
  <si>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</si>
  <si>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</si>
  <si>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</si>
  <si>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</si>
  <si>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</si>
  <si>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</si>
  <si>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</si>
  <si>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</si>
  <si>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</si>
  <si>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</si>
  <si>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</si>
  <si>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</si>
  <si>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</si>
  <si>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</si>
  <si>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</si>
  <si>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</si>
  <si>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</si>
  <si>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</si>
  <si>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</si>
  <si>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</si>
  <si>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</si>
  <si>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</si>
  <si>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</si>
  <si>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</si>
  <si>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</si>
  <si>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</si>
  <si>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</si>
  <si>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</si>
  <si>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</si>
  <si>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</si>
  <si>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</si>
  <si>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</si>
  <si>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</si>
  <si>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</si>
  <si>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</si>
  <si>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</si>
  <si>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</si>
  <si>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</si>
  <si>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</si>
  <si>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</si>
  <si>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</si>
  <si>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</si>
  <si>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</si>
  <si>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</si>
  <si>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</si>
  <si>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</si>
  <si>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</si>
  <si>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</si>
  <si>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</si>
  <si>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</si>
  <si>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</si>
  <si>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</si>
  <si>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</si>
  <si>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</si>
  <si>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</si>
  <si>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</si>
  <si>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</si>
  <si>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</si>
  <si>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</si>
  <si>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</si>
  <si>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</si>
  <si>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</si>
  <si>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</si>
  <si>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</si>
  <si>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</si>
  <si>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</si>
  <si>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</si>
  <si>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</si>
  <si>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</si>
  <si>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</si>
  <si>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</si>
  <si>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</si>
  <si>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</si>
  <si>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</si>
  <si>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</si>
  <si>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</si>
  <si>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</si>
  <si>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</si>
  <si>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</si>
  <si>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</si>
  <si>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</si>
  <si>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</si>
  <si>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</si>
  <si>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</si>
  <si>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</si>
  <si>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</si>
  <si>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</si>
  <si>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</si>
  <si>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</si>
  <si>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</si>
  <si>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</si>
  <si>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</si>
  <si>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</si>
  <si>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</si>
  <si>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</si>
  <si>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</si>
  <si>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</si>
  <si>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</si>
  <si>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</si>
  <si>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</si>
  <si>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</si>
  <si>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</si>
  <si>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</si>
  <si>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</si>
  <si>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</si>
  <si>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</si>
  <si>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</si>
  <si>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</si>
  <si>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</si>
  <si>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</si>
  <si>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</si>
  <si>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</si>
  <si>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</si>
  <si>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</si>
  <si>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</si>
  <si>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</si>
  <si>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</si>
  <si>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</si>
  <si>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</si>
  <si>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</si>
  <si>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</si>
  <si>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</si>
  <si>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</si>
  <si>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</si>
  <si>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</si>
  <si>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</si>
  <si>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</si>
  <si>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</si>
  <si>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</si>
  <si>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</si>
  <si>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</si>
  <si>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</si>
  <si>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</si>
  <si>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</si>
  <si>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</si>
  <si>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</si>
  <si>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</si>
  <si>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</si>
  <si>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</si>
  <si>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</si>
  <si>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</si>
  <si>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</si>
  <si>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</si>
  <si>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</si>
  <si>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</si>
  <si>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</si>
  <si>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</si>
  <si>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</si>
  <si>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</si>
  <si>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</si>
  <si>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</si>
  <si>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</si>
  <si>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</si>
  <si>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</si>
  <si>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</si>
  <si>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</si>
  <si>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</si>
  <si>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</si>
  <si>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</si>
  <si>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</si>
  <si>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</si>
  <si>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</si>
  <si>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</si>
  <si>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</si>
  <si>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</si>
  <si>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</si>
  <si>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</si>
  <si>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</si>
  <si>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</si>
  <si>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</si>
  <si>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</si>
  <si>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</si>
  <si>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</si>
  <si>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</si>
  <si>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</si>
  <si>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</si>
  <si>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</si>
  <si>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</si>
  <si>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</si>
  <si>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</si>
  <si>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</si>
  <si>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</si>
  <si>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</si>
  <si>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</si>
  <si>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</si>
  <si>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</si>
  <si>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</si>
  <si>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</si>
  <si>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</si>
  <si>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</si>
  <si>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</si>
  <si>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</si>
  <si>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</si>
  <si>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</si>
  <si>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</si>
  <si>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</si>
  <si>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</si>
  <si>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</si>
  <si>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</si>
  <si>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</si>
  <si>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</si>
  <si>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</si>
  <si>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</si>
  <si>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</si>
  <si>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</si>
  <si>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</si>
  <si>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</si>
  <si>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</si>
  <si>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</si>
  <si>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</si>
  <si>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</si>
  <si>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</si>
  <si>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</si>
  <si>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</si>
  <si>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</si>
  <si>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</si>
  <si>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</si>
  <si>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</si>
  <si>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</si>
  <si>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</si>
  <si>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</si>
  <si>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</si>
  <si>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</si>
  <si>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</si>
  <si>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</si>
  <si>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</si>
  <si>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</si>
  <si>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</si>
  <si>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</si>
  <si>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</si>
  <si>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</si>
  <si>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</si>
  <si>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</si>
  <si>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</si>
  <si>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</si>
  <si>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</si>
  <si>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</si>
  <si>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</si>
  <si>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</si>
  <si>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</si>
  <si>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</si>
  <si>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</si>
  <si>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</si>
  <si>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</si>
  <si>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</si>
  <si>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</si>
  <si>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</si>
  <si>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</si>
  <si>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</si>
  <si>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</si>
  <si>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</si>
  <si>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</si>
  <si>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</si>
  <si>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</si>
  <si>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</si>
  <si>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</si>
  <si>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</si>
  <si>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</si>
  <si>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</si>
  <si>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</si>
  <si>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</si>
  <si>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</si>
  <si>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</si>
  <si>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</si>
  <si>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</si>
  <si>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</si>
  <si>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</si>
  <si>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</si>
  <si>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</si>
  <si>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</si>
  <si>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</si>
  <si>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</si>
  <si>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</si>
  <si>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</si>
  <si>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</si>
  <si>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</si>
  <si>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</si>
  <si>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</si>
  <si>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</si>
  <si>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</si>
  <si>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</si>
  <si>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</si>
  <si>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</si>
  <si>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</si>
  <si>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</si>
  <si>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</si>
  <si>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</si>
  <si>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</si>
  <si>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</si>
  <si>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</si>
  <si>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</si>
  <si>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</si>
  <si>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</si>
  <si>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</si>
  <si>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</si>
  <si>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</si>
  <si>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</si>
  <si>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</si>
  <si>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</si>
  <si>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</si>
  <si>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</si>
  <si>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</si>
  <si>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</si>
  <si>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</si>
  <si>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</si>
  <si>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</si>
  <si>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</si>
  <si>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</si>
  <si>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</si>
  <si>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</si>
  <si>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</si>
  <si>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</si>
  <si>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</si>
  <si>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</si>
  <si>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</si>
  <si>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</si>
  <si>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</si>
  <si>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</si>
  <si>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</si>
  <si>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</si>
  <si>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</si>
  <si>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</si>
  <si>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</si>
  <si>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</si>
  <si>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</si>
  <si>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</si>
  <si>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</si>
  <si>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</si>
  <si>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</si>
  <si>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</si>
  <si>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</si>
  <si>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</si>
  <si>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</si>
  <si>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</si>
  <si>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</si>
  <si>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</si>
  <si>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</si>
  <si>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</si>
  <si>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</si>
  <si>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</si>
  <si>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</si>
  <si>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</si>
  <si>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</si>
  <si>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</si>
  <si>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</si>
  <si>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</si>
  <si>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</si>
  <si>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</si>
  <si>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</si>
  <si>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</si>
  <si>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</si>
  <si>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</si>
  <si>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</si>
  <si>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</si>
  <si>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</si>
  <si>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</si>
  <si>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</si>
  <si>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</si>
  <si>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</si>
  <si>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</si>
  <si>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</si>
  <si>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</si>
  <si>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</si>
  <si>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</si>
  <si>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</si>
  <si>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</si>
  <si>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</si>
  <si>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</si>
  <si>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</si>
  <si>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</si>
  <si>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</si>
  <si>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</si>
  <si>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</si>
  <si>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</si>
  <si>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</si>
  <si>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</si>
  <si>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</si>
  <si>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</si>
  <si>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</si>
  <si>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</si>
  <si>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</si>
  <si>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</si>
  <si>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</si>
  <si>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</si>
  <si>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</si>
  <si>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</si>
  <si>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</si>
  <si>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</si>
  <si>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</si>
  <si>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</si>
  <si>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</si>
  <si>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</si>
  <si>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</si>
  <si>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</si>
  <si>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</si>
  <si>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</si>
  <si>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</si>
  <si>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</si>
  <si>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</si>
  <si>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</si>
  <si>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</si>
  <si>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</si>
  <si>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</si>
  <si>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</si>
  <si>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</si>
  <si>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</si>
  <si>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</si>
  <si>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</si>
  <si>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</si>
  <si>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</si>
  <si>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</si>
  <si>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</si>
  <si>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</si>
  <si>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</si>
  <si>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</si>
  <si>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</si>
  <si>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</si>
  <si>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</si>
  <si>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</si>
  <si>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</si>
  <si>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</si>
  <si>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</si>
  <si>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</si>
  <si>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</si>
  <si>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</si>
  <si>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</si>
  <si>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</si>
  <si>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</si>
  <si>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</si>
  <si>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</si>
  <si>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</si>
  <si>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</si>
  <si>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</si>
  <si>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</si>
  <si>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</si>
  <si>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</si>
  <si>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</si>
  <si>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</si>
  <si>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</si>
  <si>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</si>
  <si>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</si>
  <si>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</si>
  <si>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</si>
  <si>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</si>
  <si>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</si>
  <si>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</si>
  <si>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</si>
  <si>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</si>
  <si>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</si>
  <si>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</si>
  <si>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</si>
  <si>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</si>
  <si>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</si>
  <si>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</si>
  <si>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</si>
  <si>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</si>
  <si>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</si>
  <si>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</si>
  <si>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</si>
  <si>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</si>
  <si>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</si>
  <si>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</si>
  <si>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</si>
  <si>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</si>
  <si>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</si>
  <si>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</si>
  <si>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</si>
  <si>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</si>
  <si>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</si>
  <si>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</si>
  <si>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</si>
  <si>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</si>
  <si>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</si>
  <si>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</si>
  <si>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</si>
  <si>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</si>
  <si>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</si>
  <si>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</si>
  <si>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</si>
  <si>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</si>
  <si>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</si>
  <si>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</si>
  <si>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</si>
  <si>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</si>
  <si>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</si>
  <si>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</si>
  <si>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</si>
  <si>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</si>
  <si>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</si>
  <si>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</si>
  <si>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</si>
  <si>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</si>
  <si>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</si>
  <si>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</si>
  <si>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</si>
  <si>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</si>
  <si>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</si>
  <si>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</si>
  <si>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</si>
  <si>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</si>
  <si>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</si>
  <si>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</si>
  <si>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</si>
  <si>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</si>
  <si>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</si>
  <si>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</si>
  <si>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</si>
  <si>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</si>
  <si>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</si>
  <si>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</si>
  <si>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</si>
  <si>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</si>
  <si>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</si>
  <si>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</si>
  <si>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</si>
  <si>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</si>
  <si>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</si>
  <si>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</si>
  <si>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</si>
  <si>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</si>
  <si>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</si>
  <si>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</si>
  <si>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</si>
  <si>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</si>
  <si>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</si>
  <si>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</si>
  <si>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</si>
  <si>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</si>
  <si>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</si>
  <si>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</si>
  <si>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</si>
  <si>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</si>
  <si>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</si>
  <si>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</si>
  <si>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</si>
  <si>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</si>
  <si>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</si>
  <si>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</si>
  <si>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</si>
  <si>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</si>
  <si>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</si>
  <si>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</si>
  <si>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</si>
  <si>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</si>
  <si>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</si>
  <si>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</si>
  <si>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</si>
  <si>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</si>
  <si>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</si>
  <si>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</si>
  <si>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</si>
  <si>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</si>
  <si>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</si>
  <si>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</si>
  <si>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</si>
  <si>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</si>
  <si>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</si>
  <si>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</si>
  <si>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</si>
  <si>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</si>
  <si>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</si>
  <si>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</si>
  <si>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</si>
  <si>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</si>
  <si>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</si>
  <si>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</si>
  <si>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</si>
  <si>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</si>
  <si>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</si>
  <si>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</si>
  <si>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</si>
  <si>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</si>
  <si>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</si>
  <si>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</si>
  <si>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</si>
  <si>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</si>
  <si>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</si>
  <si>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</si>
  <si>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</si>
  <si>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</si>
  <si>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</si>
  <si>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</si>
  <si>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</si>
  <si>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</si>
  <si>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</si>
  <si>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</si>
  <si>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</si>
  <si>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</si>
  <si>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</si>
  <si>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</si>
  <si>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</si>
  <si>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</si>
  <si>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</si>
  <si>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</si>
  <si>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</si>
  <si>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</si>
  <si>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</si>
  <si>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</si>
  <si>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</si>
  <si>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</si>
  <si>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</si>
  <si>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</si>
  <si>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</si>
  <si>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</si>
  <si>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</si>
  <si>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</si>
  <si>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</si>
  <si>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</si>
  <si>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</si>
  <si>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</si>
  <si>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</si>
  <si>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</si>
  <si>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</si>
  <si>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</si>
  <si>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</si>
  <si>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</si>
  <si>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</si>
  <si>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</si>
  <si>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</si>
  <si>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</si>
  <si>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</si>
  <si>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</si>
  <si>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</si>
  <si>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</si>
  <si>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</si>
  <si>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</si>
  <si>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</si>
  <si>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</si>
  <si>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</si>
  <si>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</si>
  <si>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</si>
  <si>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</si>
  <si>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</si>
  <si>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</si>
  <si>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</si>
  <si>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</si>
  <si>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</si>
  <si>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</si>
  <si>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</si>
  <si>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</si>
  <si>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</si>
  <si>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</si>
  <si>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</si>
  <si>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</si>
  <si>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</si>
  <si>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</si>
  <si>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</si>
  <si>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</si>
  <si>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</si>
  <si>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</si>
  <si>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</si>
  <si>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</si>
  <si>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</si>
  <si>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</si>
  <si>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</si>
  <si>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</si>
  <si>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</si>
  <si>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</si>
  <si>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</si>
  <si>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</si>
  <si>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</si>
  <si>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</si>
  <si>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</si>
  <si>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</si>
  <si>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</si>
  <si>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</si>
  <si>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</si>
  <si>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</si>
  <si>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</si>
  <si>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</si>
  <si>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</si>
  <si>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</si>
  <si>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</si>
  <si>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</si>
  <si>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</si>
  <si>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</si>
  <si>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</si>
  <si>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</si>
  <si>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</si>
  <si>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</si>
  <si>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</si>
  <si>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</si>
  <si>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</si>
  <si>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</si>
  <si>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</si>
  <si>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</si>
  <si>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</si>
  <si>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</si>
  <si>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</si>
  <si>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</si>
  <si>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</si>
  <si>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</si>
  <si>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</si>
  <si>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</si>
  <si>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</si>
  <si>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</si>
  <si>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</si>
  <si>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</si>
  <si>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</si>
  <si>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</si>
  <si>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</si>
  <si>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</si>
  <si>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</si>
  <si>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</si>
  <si>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</si>
  <si>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</si>
  <si>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</si>
  <si>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</si>
  <si>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</si>
  <si>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</si>
  <si>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</si>
  <si>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</si>
  <si>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</si>
  <si>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</si>
  <si>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</si>
  <si>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</si>
  <si>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</si>
  <si>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</si>
  <si>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</si>
  <si>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</si>
  <si>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</si>
  <si>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</si>
  <si>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</si>
  <si>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</si>
  <si>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</si>
  <si>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</si>
  <si>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</si>
  <si>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</si>
  <si>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</si>
  <si>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</si>
  <si>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</si>
  <si>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</si>
  <si>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</si>
  <si>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</si>
  <si>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</si>
  <si>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</si>
  <si>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</si>
  <si>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</si>
  <si>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</si>
  <si>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</si>
  <si>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</si>
  <si>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</si>
  <si>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</si>
  <si>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</si>
  <si>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</si>
  <si>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</si>
  <si>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</si>
  <si>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</si>
  <si>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</si>
  <si>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</si>
  <si>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</si>
  <si>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</si>
  <si>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</si>
  <si>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</si>
  <si>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</si>
  <si>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</si>
  <si>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</si>
  <si>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</si>
  <si>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</si>
  <si>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</si>
  <si>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</si>
  <si>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</si>
  <si>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</si>
  <si>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</si>
  <si>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</si>
  <si>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</si>
  <si>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</si>
  <si>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</si>
  <si>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</si>
  <si>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</si>
  <si>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</si>
  <si>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</si>
  <si>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</si>
  <si>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</si>
  <si>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</si>
  <si>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</si>
  <si>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</si>
  <si>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</si>
  <si>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</si>
  <si>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</si>
  <si>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</si>
  <si>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</si>
  <si>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</si>
  <si>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</si>
  <si>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</si>
  <si>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</si>
  <si>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</si>
  <si>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</si>
  <si>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</si>
  <si>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</si>
  <si>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</si>
  <si>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</si>
  <si>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</si>
  <si>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</si>
  <si>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</si>
  <si>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</si>
  <si>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</si>
  <si>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</si>
  <si>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</si>
  <si>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</si>
  <si>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</si>
  <si>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</si>
  <si>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</si>
  <si>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</si>
  <si>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</si>
  <si>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</si>
  <si>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</si>
  <si>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</si>
  <si>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</si>
  <si>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</si>
  <si>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</si>
  <si>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</si>
  <si>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</si>
  <si>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</si>
  <si>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</si>
  <si>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</si>
  <si>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</si>
  <si>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</si>
  <si>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</si>
  <si>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</si>
  <si>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</si>
  <si>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</si>
  <si>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</si>
  <si>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</si>
  <si>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</si>
  <si>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</si>
  <si>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</si>
  <si>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</si>
  <si>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</si>
  <si>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</si>
  <si>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</si>
  <si>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</si>
  <si>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</si>
  <si>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</si>
  <si>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</si>
  <si>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</si>
  <si>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</si>
  <si>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</si>
  <si>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</si>
  <si>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</si>
  <si>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</si>
  <si>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</si>
  <si>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</si>
  <si>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</si>
  <si>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</si>
  <si>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</si>
  <si>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</si>
  <si>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</si>
  <si>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</si>
  <si>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</si>
  <si>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</si>
  <si>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</si>
  <si>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</si>
  <si>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</si>
  <si>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</si>
  <si>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</si>
  <si>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</si>
  <si>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</si>
  <si>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</si>
  <si>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</si>
  <si>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</si>
  <si>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</si>
  <si>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</si>
  <si>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</si>
  <si>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</si>
  <si>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</si>
  <si>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</si>
  <si>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</si>
  <si>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</si>
  <si>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</si>
  <si>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</si>
  <si>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</si>
  <si>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</si>
  <si>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</si>
  <si>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</si>
  <si>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</si>
  <si>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</si>
  <si>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</si>
  <si>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</si>
  <si>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</si>
  <si>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</si>
  <si>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</si>
  <si>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</si>
  <si>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</si>
  <si>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</si>
  <si>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</si>
  <si>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</si>
  <si>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</si>
  <si>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</si>
  <si>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</si>
  <si>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</si>
  <si>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</si>
  <si>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</si>
  <si>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</si>
  <si>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</si>
  <si>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</si>
  <si>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</si>
  <si>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</si>
  <si>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</si>
  <si>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</si>
  <si>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</si>
  <si>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</si>
  <si>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</si>
  <si>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</si>
  <si>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</si>
  <si>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</si>
  <si>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</si>
  <si>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</si>
  <si>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</si>
  <si>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</si>
  <si>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</si>
  <si>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</si>
  <si>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</si>
  <si>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</si>
  <si>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</si>
  <si>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</si>
  <si>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</si>
  <si>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</si>
  <si>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</si>
  <si>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</si>
  <si>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</si>
  <si>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</si>
  <si>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</si>
  <si>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</si>
  <si>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</si>
  <si>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</si>
  <si>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</si>
  <si>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</si>
  <si>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</si>
  <si>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</si>
  <si>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</si>
  <si>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</si>
  <si>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</si>
  <si>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</si>
  <si>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</si>
  <si>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</si>
  <si>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</si>
  <si>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</si>
  <si>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</si>
  <si>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</si>
  <si>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</si>
  <si>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</si>
  <si>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</si>
  <si>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</si>
  <si>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</si>
  <si>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</si>
  <si>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</si>
  <si>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</si>
  <si>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</si>
  <si>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</si>
  <si>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</si>
  <si>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</si>
  <si>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</si>
  <si>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</si>
  <si>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</si>
  <si>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</si>
  <si>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</si>
  <si>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</si>
  <si>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</si>
  <si>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</si>
  <si>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</si>
  <si>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</si>
  <si>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</si>
  <si>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</si>
  <si>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</si>
  <si>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</si>
  <si>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</si>
  <si>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</si>
  <si>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</si>
  <si>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</si>
  <si>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</si>
  <si>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</si>
  <si>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</si>
  <si>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</si>
  <si>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</si>
  <si>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</si>
  <si>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</si>
  <si>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</si>
  <si>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</si>
  <si>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</si>
  <si>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</si>
  <si>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</si>
  <si>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</si>
  <si>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</si>
  <si>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</si>
  <si>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</si>
  <si>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</si>
  <si>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</si>
  <si>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</si>
  <si>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</si>
  <si>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</si>
  <si>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</si>
  <si>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</si>
  <si>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</si>
  <si>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</si>
  <si>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</si>
  <si>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</si>
  <si>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</si>
  <si>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</si>
  <si>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</si>
  <si>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</si>
  <si>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</si>
  <si>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</si>
  <si>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</si>
  <si>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</si>
  <si>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</si>
  <si>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</si>
  <si>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</si>
  <si>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</si>
  <si>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</si>
  <si>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</si>
  <si>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</si>
  <si>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</si>
  <si>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</si>
  <si>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</si>
  <si>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</si>
  <si>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</si>
  <si>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</si>
  <si>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</si>
  <si>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</si>
  <si>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</si>
  <si>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</si>
  <si>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</si>
  <si>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</si>
  <si>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</si>
  <si>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</si>
  <si>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</si>
  <si>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</si>
  <si>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</si>
  <si>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</si>
  <si>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</si>
  <si>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</si>
  <si>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</si>
  <si>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</si>
  <si>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</si>
  <si>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</si>
  <si>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</si>
  <si>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</si>
  <si>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</si>
  <si>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</si>
  <si>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</si>
  <si>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</si>
  <si>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</si>
  <si>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</si>
  <si>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</si>
  <si>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</si>
  <si>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</si>
  <si>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</si>
  <si>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</si>
  <si>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</si>
  <si>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</si>
  <si>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</si>
  <si>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</si>
  <si>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</si>
  <si>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</si>
  <si>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</si>
  <si>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</si>
  <si>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</si>
  <si>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</si>
  <si>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</si>
  <si>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</si>
  <si>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</si>
  <si>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</si>
  <si>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</si>
  <si>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</si>
  <si>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</si>
  <si>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</si>
  <si>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</si>
  <si>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</si>
  <si>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</si>
  <si>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</si>
  <si>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</si>
  <si>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</si>
  <si>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</si>
  <si>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</si>
  <si>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</si>
  <si>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</si>
  <si>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</si>
  <si>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</si>
  <si>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</si>
  <si>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</si>
  <si>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</si>
  <si>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</si>
  <si>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</si>
  <si>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</si>
  <si>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</si>
  <si>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</si>
  <si>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</si>
  <si>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</si>
  <si>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</si>
  <si>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</si>
  <si>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</si>
  <si>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</si>
  <si>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</si>
  <si>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</si>
  <si>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</si>
  <si>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</si>
  <si>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</si>
  <si>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</si>
  <si>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</si>
  <si>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</si>
  <si>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</si>
  <si>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</si>
  <si>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</si>
  <si>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</si>
  <si>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</si>
  <si>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</si>
  <si>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</si>
  <si>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</si>
  <si>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</si>
  <si>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</si>
  <si>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</si>
  <si>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</si>
  <si>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</si>
  <si>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</si>
  <si>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</si>
  <si>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</si>
  <si>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</si>
  <si>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</si>
  <si>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</si>
  <si>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</si>
  <si>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</si>
  <si>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</si>
  <si>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</si>
  <si>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</si>
  <si>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</si>
  <si>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</si>
  <si>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</si>
  <si>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</si>
  <si>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</si>
  <si>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</si>
  <si>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</si>
  <si>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</si>
  <si>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</si>
  <si>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</si>
  <si>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</si>
  <si>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</si>
  <si>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</si>
  <si>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</si>
  <si>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</si>
  <si>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</si>
  <si>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</si>
  <si>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</si>
  <si>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</si>
  <si>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</si>
  <si>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</si>
  <si>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</si>
  <si>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</si>
  <si>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</si>
  <si>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</si>
  <si>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</si>
  <si>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</si>
  <si>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</si>
  <si>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</si>
  <si>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</si>
  <si>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</si>
  <si>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</si>
  <si>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</si>
  <si>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</si>
  <si>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</si>
  <si>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</si>
  <si>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</si>
  <si>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</si>
  <si>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</si>
  <si>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</si>
  <si>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</si>
  <si>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</si>
  <si>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</si>
  <si>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</si>
  <si>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</si>
  <si>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</si>
  <si>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</si>
  <si>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</si>
  <si>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</si>
  <si>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</si>
  <si>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</si>
  <si>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</si>
  <si>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</si>
  <si>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</si>
  <si>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</si>
  <si>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</si>
  <si>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</si>
  <si>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</si>
  <si>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</si>
  <si>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</si>
  <si>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</si>
  <si>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</si>
  <si>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</si>
  <si>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</si>
  <si>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</si>
  <si>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</si>
  <si>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</si>
  <si>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</si>
  <si>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</si>
  <si>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</si>
  <si>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</si>
  <si>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</si>
  <si>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</si>
  <si>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</si>
  <si>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</si>
  <si>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</si>
  <si>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</si>
  <si>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</si>
  <si>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</si>
  <si>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</si>
  <si>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</si>
  <si>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</si>
  <si>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</si>
  <si>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</si>
  <si>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</si>
  <si>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</si>
  <si>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</si>
  <si>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</si>
  <si>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</si>
  <si>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</si>
  <si>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</si>
  <si>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</si>
  <si>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</si>
  <si>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</si>
  <si>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</si>
  <si>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</si>
  <si>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</si>
  <si>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</si>
  <si>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</si>
  <si>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</si>
  <si>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</si>
  <si>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</si>
  <si>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</si>
  <si>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</si>
  <si>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</si>
  <si>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</si>
  <si>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</si>
  <si>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</si>
  <si>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</si>
  <si>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</si>
  <si>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</si>
  <si>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</si>
  <si>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</si>
  <si>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</si>
  <si>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</si>
  <si>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</si>
  <si>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</si>
  <si>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</si>
  <si>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</si>
  <si>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</si>
  <si>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</si>
  <si>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</si>
  <si>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</si>
  <si>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</si>
  <si>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</si>
  <si>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</si>
  <si>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</si>
  <si>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</si>
  <si>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</si>
  <si>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</si>
  <si>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</si>
  <si>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</si>
  <si>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</si>
  <si>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</si>
  <si>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</si>
  <si>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</si>
  <si>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</si>
  <si>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</si>
  <si>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</si>
  <si>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</si>
  <si>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</si>
  <si>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</si>
  <si>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</si>
  <si>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</si>
  <si>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</si>
  <si>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</si>
  <si>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</si>
  <si>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</si>
  <si>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</si>
  <si>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</si>
  <si>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</si>
  <si>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</si>
  <si>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</si>
  <si>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</si>
  <si>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</si>
  <si>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</si>
  <si>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</si>
  <si>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</si>
  <si>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</si>
  <si>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</si>
  <si>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</si>
  <si>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</si>
  <si>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</si>
  <si>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</si>
  <si>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</si>
  <si>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</si>
  <si>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</si>
  <si>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</si>
  <si>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</si>
  <si>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</si>
  <si>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</si>
  <si>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</si>
  <si>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</si>
  <si>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</si>
  <si>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</si>
  <si>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</si>
  <si>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</si>
  <si>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</si>
  <si>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</si>
  <si>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</si>
  <si>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</si>
  <si>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</si>
  <si>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</si>
  <si>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</si>
  <si>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</si>
  <si>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</si>
  <si>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</si>
  <si>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</si>
  <si>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</si>
  <si>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</si>
  <si>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</si>
  <si>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</si>
  <si>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</si>
  <si>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</si>
  <si>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</si>
  <si>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</si>
  <si>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</si>
  <si>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</si>
  <si>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</si>
  <si>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</si>
  <si>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</si>
  <si>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</si>
  <si>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</si>
  <si>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</si>
  <si>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</si>
  <si>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</si>
  <si>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</si>
  <si>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</si>
  <si>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</si>
  <si>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</si>
  <si>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</si>
  <si>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</si>
  <si>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</si>
  <si>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</si>
  <si>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</si>
  <si>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</si>
  <si>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</si>
  <si>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</si>
  <si>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</si>
  <si>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</si>
  <si>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</si>
  <si>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</si>
  <si>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</si>
  <si>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</si>
  <si>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</si>
  <si>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</si>
  <si>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</si>
  <si>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</si>
  <si>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</si>
  <si>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</si>
  <si>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</si>
  <si>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</si>
  <si>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</si>
  <si>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</si>
  <si>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</si>
  <si>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</si>
  <si>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</si>
  <si>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</si>
  <si>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</si>
  <si>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</si>
  <si>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</si>
  <si>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</si>
  <si>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</si>
  <si>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</si>
  <si>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</si>
  <si>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</si>
  <si>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</si>
  <si>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</si>
  <si>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</si>
  <si>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</si>
  <si>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</si>
  <si>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</si>
  <si>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</si>
  <si>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</si>
  <si>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</si>
  <si>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</si>
  <si>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</si>
  <si>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</si>
  <si>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</si>
  <si>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</si>
  <si>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</si>
  <si>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</si>
  <si>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</si>
  <si>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</si>
  <si>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</si>
  <si>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</si>
  <si>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</si>
  <si>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</si>
  <si>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</si>
  <si>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</si>
  <si>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</si>
  <si>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</si>
  <si>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</si>
  <si>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</si>
  <si>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</si>
  <si>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</si>
  <si>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</si>
  <si>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</si>
  <si>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</si>
  <si>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</si>
  <si>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</si>
  <si>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</si>
  <si>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</si>
  <si>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</si>
  <si>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</si>
  <si>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</si>
  <si>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</si>
  <si>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</si>
  <si>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</si>
  <si>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</si>
  <si>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</si>
  <si>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</si>
  <si>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</si>
  <si>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</si>
  <si>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</si>
  <si>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</si>
  <si>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</si>
  <si>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</si>
  <si>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</si>
  <si>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</si>
  <si>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</si>
  <si>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</si>
  <si>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</si>
  <si>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</si>
  <si>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</si>
  <si>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</si>
  <si>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</si>
  <si>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</si>
  <si>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</si>
  <si>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</si>
  <si>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</si>
  <si>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</si>
  <si>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</si>
  <si>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</si>
  <si>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</si>
  <si>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</si>
  <si>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</si>
  <si>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</si>
  <si>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</si>
  <si>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</si>
  <si>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</si>
  <si>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</si>
  <si>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</si>
  <si>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</si>
  <si>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</si>
  <si>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</si>
  <si>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</si>
  <si>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</si>
  <si>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</si>
  <si>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</si>
  <si>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</si>
  <si>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</si>
  <si>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</si>
  <si>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</si>
  <si>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</si>
  <si>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</si>
  <si>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</si>
  <si>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</si>
  <si>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</si>
  <si>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</si>
  <si>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</si>
  <si>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</si>
  <si>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</si>
  <si>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</si>
  <si>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</si>
  <si>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</si>
  <si>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</si>
  <si>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</si>
  <si>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</si>
  <si>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</si>
  <si>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</si>
  <si>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</si>
  <si>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</si>
  <si>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</si>
  <si>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</si>
  <si>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</si>
  <si>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</si>
  <si>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</si>
  <si>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</si>
  <si>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</si>
  <si>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</si>
  <si>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</si>
  <si>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</si>
  <si>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</si>
  <si>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</si>
  <si>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</si>
  <si>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</si>
  <si>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</si>
  <si>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</si>
  <si>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</si>
  <si>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</si>
  <si>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</si>
  <si>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</si>
  <si>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</si>
  <si>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</si>
  <si>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</si>
  <si>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</si>
  <si>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</si>
  <si>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</si>
  <si>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</si>
  <si>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</si>
  <si>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</si>
  <si>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</si>
  <si>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</si>
  <si>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</si>
  <si>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</si>
  <si>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</si>
  <si>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</si>
  <si>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</si>
  <si>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</si>
  <si>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</si>
  <si>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</si>
  <si>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</si>
  <si>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</si>
  <si>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</si>
  <si>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</si>
  <si>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</si>
  <si>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</si>
  <si>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</si>
  <si>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</si>
  <si>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</si>
  <si>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</si>
  <si>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</si>
  <si>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</si>
  <si>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</si>
  <si>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</si>
  <si>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</si>
  <si>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</si>
  <si>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</si>
  <si>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</si>
  <si>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</si>
  <si>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</si>
  <si>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</si>
  <si>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</si>
  <si>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</si>
  <si>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</si>
  <si>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</si>
  <si>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</si>
  <si>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</si>
  <si>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</si>
  <si>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</si>
  <si>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</si>
  <si>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</si>
  <si>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</si>
  <si>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</si>
  <si>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</si>
  <si>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</si>
  <si>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</si>
  <si>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</si>
  <si>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</si>
  <si>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</si>
  <si>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</si>
  <si>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</si>
  <si>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</si>
  <si>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</si>
  <si>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</si>
  <si>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</si>
  <si>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</si>
  <si>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</si>
  <si>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</si>
  <si>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</si>
  <si>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</si>
  <si>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</si>
  <si>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</si>
  <si>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</si>
  <si>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</si>
  <si>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</si>
  <si>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</si>
  <si>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</si>
  <si>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</si>
  <si>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</si>
  <si>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</si>
  <si>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</si>
  <si>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</si>
  <si>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</si>
  <si>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</si>
  <si>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</si>
  <si>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</si>
  <si>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</si>
  <si>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</si>
  <si>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</si>
  <si>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</si>
  <si>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</si>
  <si>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</si>
  <si>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</si>
  <si>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</si>
  <si>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</si>
  <si>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</si>
  <si>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</si>
  <si>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</si>
  <si>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</si>
  <si>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</si>
  <si>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</si>
  <si>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</si>
  <si>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</si>
  <si>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</si>
  <si>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</si>
  <si>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</si>
  <si>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</si>
  <si>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</si>
  <si>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</si>
  <si>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</si>
  <si>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</si>
  <si>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</si>
  <si>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</si>
  <si>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</si>
  <si>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</si>
  <si>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</si>
  <si>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</si>
  <si>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</si>
  <si>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</si>
  <si>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</si>
  <si>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</si>
  <si>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</si>
  <si>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</si>
  <si>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</si>
  <si>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</si>
  <si>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</si>
  <si>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</si>
  <si>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</si>
  <si>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</si>
  <si>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</si>
  <si>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</si>
  <si>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</si>
  <si>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</si>
  <si>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</si>
  <si>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</si>
  <si>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</si>
  <si>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</si>
  <si>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</si>
  <si>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</si>
  <si>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</si>
  <si>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</si>
  <si>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</si>
  <si>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</si>
  <si>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</si>
  <si>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</si>
  <si>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</si>
  <si>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</si>
  <si>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</si>
  <si>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</si>
  <si>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</si>
  <si>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</si>
  <si>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</si>
  <si>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</si>
  <si>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</si>
  <si>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</si>
  <si>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</si>
  <si>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</si>
  <si>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</si>
  <si>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</si>
  <si>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</si>
  <si>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</si>
  <si>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</si>
  <si>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</si>
  <si>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</si>
  <si>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</si>
  <si>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</si>
  <si>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</si>
  <si>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</si>
  <si>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</si>
  <si>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</si>
  <si>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</si>
  <si>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</si>
  <si>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</si>
  <si>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</si>
  <si>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</si>
  <si>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</si>
  <si>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</si>
  <si>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</si>
  <si>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</si>
  <si>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</si>
  <si>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</si>
  <si>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</si>
  <si>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</si>
  <si>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</si>
  <si>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</si>
  <si>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</si>
  <si>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</si>
  <si>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</si>
  <si>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</si>
  <si>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</si>
  <si>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</si>
  <si>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</si>
  <si>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</si>
  <si>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</si>
  <si>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</si>
  <si>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</si>
  <si>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</si>
  <si>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</si>
  <si>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</si>
  <si>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</si>
  <si>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</si>
  <si>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</si>
  <si>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</si>
  <si>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</si>
  <si>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</si>
  <si>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</si>
  <si>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</si>
  <si>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</si>
  <si>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</si>
  <si>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</si>
  <si>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</si>
  <si>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</si>
  <si>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</si>
  <si>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</si>
  <si>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</si>
  <si>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</si>
  <si>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</si>
  <si>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</si>
  <si>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</si>
  <si>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</si>
  <si>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</si>
  <si>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</si>
  <si>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</si>
  <si>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</si>
  <si>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</si>
  <si>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</si>
  <si>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</si>
  <si>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</si>
  <si>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</si>
  <si>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</si>
  <si>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</si>
  <si>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</si>
  <si>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</si>
  <si>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</si>
  <si>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</si>
  <si>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</si>
  <si>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</si>
  <si>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</si>
  <si>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</si>
  <si>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</si>
  <si>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</si>
  <si>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</si>
  <si>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</si>
  <si>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</si>
  <si>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</si>
  <si>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</si>
  <si>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</si>
  <si>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</si>
  <si>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</si>
  <si>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</si>
  <si>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</si>
  <si>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</si>
  <si>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</si>
  <si>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</si>
  <si>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</si>
  <si>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</si>
  <si>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</si>
  <si>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</si>
  <si>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</si>
  <si>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</si>
  <si>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</si>
  <si>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</si>
  <si>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</si>
  <si>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</si>
  <si>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</si>
  <si>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</si>
  <si>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</si>
  <si>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</si>
  <si>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</si>
  <si>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</si>
  <si>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</si>
  <si>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</si>
  <si>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</si>
  <si>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</si>
  <si>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</si>
  <si>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</si>
  <si>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</si>
  <si>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</si>
  <si>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</si>
  <si>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</si>
  <si>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</si>
  <si>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</si>
  <si>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</si>
  <si>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</si>
  <si>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</si>
  <si>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</si>
  <si>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</si>
  <si>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</si>
  <si>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</si>
  <si>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</si>
  <si>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</si>
  <si>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</si>
  <si>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</si>
  <si>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</si>
  <si>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</si>
  <si>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</si>
  <si>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</si>
  <si>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</si>
  <si>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</si>
  <si>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</si>
  <si>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</si>
  <si>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</si>
  <si>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</si>
  <si>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</si>
  <si>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</si>
  <si>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</si>
  <si>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</si>
  <si>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</si>
  <si>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</si>
  <si>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</si>
  <si>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</si>
  <si>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</si>
  <si>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</si>
  <si>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</si>
  <si>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</si>
  <si>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</si>
  <si>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</si>
  <si>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</si>
  <si>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</si>
  <si>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</si>
  <si>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</si>
  <si>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</si>
  <si>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</si>
  <si>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</si>
  <si>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</si>
  <si>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</si>
  <si>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</si>
  <si>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</si>
  <si>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</si>
  <si>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</si>
  <si>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</si>
  <si>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</si>
  <si>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</si>
  <si>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</si>
  <si>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</si>
  <si>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</si>
  <si>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</si>
  <si>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</si>
  <si>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</si>
  <si>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</si>
  <si>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</si>
  <si>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</si>
  <si>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</si>
  <si>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</si>
  <si>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</si>
  <si>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</si>
  <si>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</si>
  <si>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</si>
  <si>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</si>
  <si>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</si>
  <si>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</si>
  <si>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</si>
  <si>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</si>
  <si>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</si>
  <si>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</si>
  <si>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</si>
  <si>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</si>
  <si>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</si>
  <si>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</si>
  <si>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</si>
  <si>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</si>
  <si>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</si>
  <si>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</si>
  <si>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</si>
  <si>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</si>
  <si>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</si>
  <si>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</si>
  <si>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</si>
  <si>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</si>
  <si>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</si>
  <si>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</si>
  <si>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</si>
  <si>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</si>
  <si>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</si>
  <si>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</si>
  <si>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</si>
  <si>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</si>
  <si>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</si>
  <si>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</si>
  <si>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</si>
  <si>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</si>
  <si>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</si>
  <si>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</si>
  <si>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</si>
  <si>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</si>
  <si>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</si>
  <si>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</si>
  <si>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</si>
  <si>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</si>
  <si>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</si>
  <si>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</si>
  <si>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</si>
  <si>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</si>
  <si>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</si>
  <si>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</si>
  <si>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</si>
  <si>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</si>
  <si>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</si>
  <si>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</si>
  <si>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</si>
  <si>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</si>
  <si>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</si>
  <si>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</si>
  <si>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</si>
  <si>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</si>
  <si>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</si>
  <si>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</si>
  <si>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</si>
  <si>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</si>
  <si>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</si>
  <si>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</si>
  <si>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</si>
  <si>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</si>
  <si>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</si>
  <si>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</si>
  <si>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</si>
  <si>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</si>
  <si>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</si>
  <si>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</si>
  <si>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</si>
  <si>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</si>
  <si>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</si>
  <si>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</si>
  <si>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</si>
  <si>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</si>
  <si>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</si>
  <si>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</si>
  <si>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</si>
  <si>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</si>
  <si>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</si>
  <si>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</si>
  <si>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</si>
  <si>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</si>
  <si>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</si>
  <si>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</si>
  <si>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</si>
  <si>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</si>
  <si>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</si>
  <si>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</si>
  <si>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</si>
  <si>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</si>
  <si>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</si>
  <si>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</si>
  <si>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</si>
  <si>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</si>
  <si>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</si>
  <si>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</si>
  <si>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</si>
  <si>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</si>
  <si>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</si>
  <si>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</si>
  <si>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</si>
  <si>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</si>
  <si>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</si>
  <si>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</si>
  <si>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</si>
  <si>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</si>
  <si>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</si>
  <si>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</si>
  <si>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</si>
  <si>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</si>
  <si>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</si>
  <si>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</si>
  <si>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</si>
  <si>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</si>
  <si>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</si>
  <si>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</si>
  <si>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</si>
  <si>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</si>
  <si>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</si>
  <si>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</si>
  <si>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</si>
  <si>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</si>
  <si>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</si>
  <si>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</si>
  <si>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</si>
  <si>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</si>
  <si>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</si>
  <si>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</si>
  <si>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</si>
  <si>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</si>
  <si>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</si>
  <si>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</si>
  <si>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</si>
  <si>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</si>
  <si>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</si>
  <si>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</si>
  <si>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</si>
  <si>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</si>
  <si>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</si>
  <si>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</si>
  <si>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</si>
  <si>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</si>
  <si>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</si>
  <si>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</si>
  <si>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</si>
  <si>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</si>
  <si>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</si>
  <si>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</si>
  <si>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</si>
  <si>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</si>
  <si>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</si>
  <si>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</si>
  <si>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</si>
  <si>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</si>
  <si>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</si>
  <si>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</si>
  <si>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</si>
  <si>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</si>
  <si>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</si>
  <si>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</si>
  <si>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</si>
  <si>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</si>
  <si>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</si>
  <si>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</si>
  <si>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</si>
  <si>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</si>
  <si>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</si>
  <si>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</si>
  <si>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</si>
  <si>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</si>
  <si>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</si>
  <si>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</si>
  <si>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</si>
  <si>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</si>
  <si>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</si>
  <si>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</si>
  <si>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</si>
  <si>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</si>
  <si>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</si>
  <si>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</si>
  <si>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</si>
  <si>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</si>
  <si>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</si>
  <si>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</si>
  <si>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</si>
  <si>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</si>
  <si>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</si>
  <si>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</si>
  <si>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</si>
  <si>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</si>
  <si>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</si>
  <si>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</si>
  <si>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</si>
  <si>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</si>
  <si>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</si>
  <si>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</si>
  <si>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</si>
  <si>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</si>
  <si>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</si>
  <si>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</si>
  <si>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</si>
  <si>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</si>
  <si>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</si>
  <si>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</si>
  <si>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</si>
  <si>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</si>
  <si>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</si>
  <si>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</si>
  <si>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</si>
  <si>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</si>
  <si>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</si>
  <si>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</si>
  <si>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</si>
  <si>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</si>
  <si>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</si>
  <si>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</si>
  <si>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</si>
  <si>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</si>
  <si>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</si>
  <si>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</si>
  <si>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</si>
  <si>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</si>
  <si>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</si>
  <si>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</si>
  <si>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</si>
  <si>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</si>
  <si>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</si>
  <si>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</si>
  <si>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</si>
  <si>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</si>
  <si>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</si>
  <si>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</si>
  <si>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</si>
  <si>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</si>
  <si>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</si>
  <si>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</si>
  <si>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</si>
  <si>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</si>
  <si>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</si>
  <si>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</si>
  <si>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</si>
  <si>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</si>
  <si>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</si>
  <si>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</si>
  <si>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</si>
  <si>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</si>
  <si>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</si>
  <si>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</si>
  <si>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</si>
  <si>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</si>
  <si>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</si>
  <si>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</si>
  <si>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</si>
  <si>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</si>
  <si>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</si>
  <si>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</si>
  <si>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</si>
  <si>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</si>
  <si>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</si>
  <si>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</si>
  <si>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</si>
  <si>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</si>
  <si>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</si>
  <si>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</si>
  <si>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</si>
  <si>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</si>
  <si>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</si>
  <si>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</si>
  <si>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</si>
  <si>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</si>
  <si>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</si>
  <si>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</si>
  <si>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</si>
  <si>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</si>
  <si>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</si>
  <si>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</si>
  <si>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</si>
  <si>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</si>
  <si>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</si>
  <si>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</si>
  <si>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</si>
  <si>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</si>
  <si>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</si>
  <si>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</si>
  <si>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</si>
  <si>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</si>
  <si>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</si>
  <si>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</si>
  <si>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</si>
  <si>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</si>
  <si>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</si>
  <si>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</si>
  <si>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</si>
  <si>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</si>
  <si>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</si>
  <si>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</si>
  <si>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</si>
  <si>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</si>
  <si>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</si>
  <si>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</si>
  <si>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</si>
  <si>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</si>
  <si>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</si>
  <si>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</si>
  <si>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</si>
  <si>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</si>
  <si>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</si>
  <si>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</si>
  <si>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</si>
  <si>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</si>
  <si>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</si>
  <si>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</si>
  <si>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</si>
  <si>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</si>
  <si>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</si>
  <si>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</si>
  <si>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</si>
  <si>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</si>
  <si>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</si>
  <si>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</si>
  <si>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</si>
  <si>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</si>
  <si>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</si>
  <si>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</si>
  <si>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</si>
  <si>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</si>
  <si>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</si>
  <si>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</si>
  <si>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</si>
  <si>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</si>
  <si>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</si>
  <si>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</si>
  <si>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</si>
  <si>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</si>
  <si>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</si>
  <si>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</si>
  <si>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</si>
  <si>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</si>
  <si>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</si>
  <si>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</si>
  <si>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</si>
  <si>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</si>
  <si>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</si>
  <si>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</si>
  <si>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</si>
  <si>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</si>
  <si>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</si>
  <si>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</si>
  <si>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</si>
  <si>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</si>
  <si>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</si>
  <si>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</si>
  <si>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</si>
  <si>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</si>
  <si>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</si>
  <si>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</si>
  <si>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</si>
  <si>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</si>
  <si>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</si>
  <si>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</si>
  <si>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</si>
  <si>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</si>
  <si>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</si>
  <si>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</si>
  <si>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</si>
  <si>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</si>
  <si>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</si>
  <si>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</si>
  <si>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</si>
  <si>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</si>
  <si>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</si>
  <si>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</si>
  <si>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</si>
  <si>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</si>
  <si>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</si>
  <si>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</si>
  <si>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</si>
  <si>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</si>
  <si>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</si>
  <si>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</si>
  <si>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</si>
  <si>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</si>
  <si>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</si>
  <si>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</si>
  <si>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</si>
  <si>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</si>
  <si>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</si>
  <si>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</si>
  <si>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</si>
  <si>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</si>
  <si>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</si>
  <si>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</si>
  <si>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</si>
  <si>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</si>
  <si>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</si>
  <si>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</si>
  <si>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</si>
  <si>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</si>
  <si>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</si>
  <si>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</si>
  <si>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</si>
  <si>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</si>
  <si>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</si>
  <si>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</si>
  <si>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</si>
  <si>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</si>
  <si>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</si>
  <si>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</si>
  <si>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</si>
  <si>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</si>
  <si>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</si>
  <si>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</si>
  <si>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</si>
  <si>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</si>
  <si>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</si>
  <si>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</si>
  <si>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</si>
  <si>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</si>
  <si>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</si>
  <si>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</si>
  <si>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</si>
  <si>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</si>
  <si>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</si>
  <si>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</si>
  <si>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</si>
  <si>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</si>
  <si>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</si>
  <si>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</si>
  <si>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</si>
  <si>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</si>
  <si>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</si>
  <si>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</si>
  <si>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</si>
  <si>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</si>
  <si>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</si>
  <si>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</si>
  <si>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</si>
  <si>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</si>
  <si>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</si>
  <si>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</si>
  <si>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</si>
  <si>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</si>
  <si>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</si>
  <si>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</si>
  <si>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</si>
  <si>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</si>
  <si>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</si>
  <si>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</si>
  <si>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</si>
  <si>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</si>
  <si>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</si>
  <si>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</si>
  <si>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</si>
  <si>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</si>
  <si>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</si>
  <si>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</si>
  <si>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</si>
  <si>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</si>
  <si>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</si>
  <si>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</si>
  <si>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</si>
  <si>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</si>
  <si>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</si>
  <si>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</si>
  <si>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</si>
  <si>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</si>
  <si>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</si>
  <si>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</si>
  <si>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</si>
  <si>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</si>
  <si>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</si>
  <si>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</si>
  <si>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</si>
  <si>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</si>
  <si>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</si>
  <si>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</si>
  <si>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</si>
  <si>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</si>
  <si>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</si>
  <si>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</si>
  <si>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</si>
  <si>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</si>
  <si>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</si>
  <si>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</si>
  <si>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</si>
  <si>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</si>
  <si>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</si>
  <si>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</si>
  <si>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</si>
  <si>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</si>
  <si>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</si>
  <si>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</si>
  <si>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</si>
  <si>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</si>
  <si>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</si>
  <si>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</si>
  <si>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</si>
  <si>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</si>
  <si>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</si>
  <si>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</si>
  <si>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</si>
  <si>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</si>
  <si>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</si>
  <si>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</si>
  <si>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</si>
  <si>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</si>
  <si>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</si>
  <si>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</si>
  <si>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</si>
  <si>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</si>
  <si>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</si>
  <si>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</si>
  <si>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</si>
  <si>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</si>
  <si>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</si>
  <si>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</si>
  <si>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</si>
  <si>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</si>
  <si>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</si>
  <si>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</si>
  <si>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</si>
  <si>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</si>
  <si>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</si>
  <si>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</si>
  <si>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</si>
  <si>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</si>
  <si>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</si>
  <si>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</si>
  <si>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</si>
  <si>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</si>
  <si>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</si>
  <si>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</si>
  <si>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</si>
  <si>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</si>
  <si>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</si>
  <si>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</si>
  <si>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</si>
  <si>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</si>
  <si>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</si>
  <si>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</si>
  <si>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</si>
  <si>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</si>
  <si>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</si>
  <si>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</si>
  <si>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</si>
  <si>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</si>
  <si>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</si>
  <si>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</si>
  <si>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</si>
  <si>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</si>
  <si>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</si>
  <si>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</si>
  <si>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</si>
  <si>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</si>
  <si>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</si>
  <si>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</si>
  <si>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</si>
  <si>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</si>
  <si>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</si>
  <si>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</si>
  <si>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</si>
  <si>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</si>
  <si>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</si>
  <si>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</si>
  <si>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</si>
  <si>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</si>
  <si>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</si>
  <si>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</si>
  <si>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</si>
  <si>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</si>
  <si>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</si>
  <si>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</si>
  <si>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</si>
  <si>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</si>
  <si>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</si>
  <si>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</si>
  <si>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</si>
  <si>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</si>
  <si>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</si>
  <si>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</si>
  <si>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</si>
  <si>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</si>
  <si>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</si>
  <si>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</si>
  <si>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</si>
  <si>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</si>
  <si>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</si>
  <si>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</si>
  <si>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</si>
  <si>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</si>
  <si>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</si>
  <si>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</si>
  <si>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</si>
  <si>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</si>
  <si>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</si>
  <si>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</si>
  <si>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</si>
  <si>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</si>
  <si>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</si>
  <si>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</si>
  <si>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</si>
  <si>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</si>
  <si>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</si>
  <si>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</si>
  <si>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</si>
  <si>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</si>
  <si>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</si>
  <si>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</si>
  <si>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</si>
  <si>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</si>
  <si>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</si>
  <si>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</si>
  <si>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</si>
  <si>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</si>
  <si>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</si>
  <si>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</si>
  <si>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</si>
  <si>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</si>
  <si>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</si>
  <si>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</si>
  <si>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</si>
  <si>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</si>
  <si>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</si>
  <si>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</si>
  <si>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</si>
  <si>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</si>
  <si>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</si>
  <si>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</si>
  <si>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</si>
  <si>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</si>
  <si>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</si>
  <si>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</si>
  <si>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</si>
  <si>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</si>
  <si>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</si>
  <si>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</si>
  <si>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</si>
  <si>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</si>
  <si>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</si>
  <si>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</si>
  <si>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</si>
  <si>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</si>
  <si>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</si>
  <si>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</si>
  <si>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</si>
  <si>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</si>
  <si>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</si>
  <si>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</si>
  <si>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</si>
  <si>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</si>
  <si>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</si>
  <si>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</si>
  <si>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</si>
  <si>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</si>
  <si>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</si>
  <si>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</si>
  <si>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</si>
  <si>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</si>
  <si>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</si>
  <si>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</si>
  <si>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</si>
  <si>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</si>
  <si>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</si>
  <si>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</si>
  <si>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</si>
  <si>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</si>
  <si>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</si>
  <si>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</si>
  <si>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</si>
  <si>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</si>
  <si>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</si>
  <si>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</si>
  <si>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</si>
  <si>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</si>
  <si>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</si>
  <si>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</si>
  <si>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</si>
  <si>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</si>
  <si>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</si>
  <si>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</si>
  <si>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</si>
  <si>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</si>
  <si>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</si>
  <si>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</si>
  <si>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</si>
  <si>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</si>
  <si>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</si>
  <si>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</si>
  <si>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</si>
  <si>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</si>
  <si>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</si>
  <si>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</si>
  <si>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</si>
  <si>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</si>
  <si>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</si>
  <si>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</si>
  <si>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</si>
  <si>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</si>
  <si>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</si>
  <si>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</si>
  <si>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</si>
  <si>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</si>
  <si>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</si>
  <si>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</si>
  <si>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</si>
  <si>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</si>
  <si>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</si>
  <si>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</si>
  <si>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</si>
  <si>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</si>
  <si>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</si>
  <si>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</si>
  <si>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</si>
  <si>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</si>
  <si>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</si>
  <si>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</si>
  <si>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</si>
  <si>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</si>
  <si>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</si>
  <si>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</si>
  <si>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</si>
  <si>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</si>
  <si>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</si>
  <si>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</si>
  <si>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</si>
  <si>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</si>
  <si>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</si>
  <si>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</si>
  <si>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</si>
  <si>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</si>
  <si>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</si>
  <si>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</si>
  <si>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</si>
  <si>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</si>
  <si>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</si>
  <si>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</si>
  <si>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</si>
  <si>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</si>
  <si>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</si>
  <si>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</si>
  <si>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</si>
  <si>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</si>
  <si>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</si>
  <si>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</si>
  <si>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</si>
  <si>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</si>
  <si>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</si>
  <si>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</si>
  <si>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</si>
  <si>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</si>
  <si>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</si>
  <si>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</si>
  <si>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</si>
  <si>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</si>
  <si>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</si>
  <si>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</si>
  <si>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</si>
  <si>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</si>
  <si>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</si>
  <si>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</si>
  <si>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</si>
  <si>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</si>
  <si>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</si>
  <si>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</si>
  <si>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</si>
  <si>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</si>
  <si>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</si>
  <si>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</si>
  <si>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</si>
  <si>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</si>
  <si>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</si>
  <si>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</si>
  <si>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</si>
  <si>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</si>
  <si>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</si>
  <si>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</si>
  <si>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</si>
  <si>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</si>
  <si>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</si>
  <si>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</si>
  <si>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</si>
  <si>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</si>
  <si>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</si>
  <si>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</si>
  <si>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</si>
  <si>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</si>
  <si>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</si>
  <si>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</si>
  <si>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</si>
  <si>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</si>
  <si>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</si>
  <si>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</si>
  <si>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</si>
  <si>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</si>
  <si>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</si>
  <si>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</si>
  <si>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</si>
  <si>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</si>
  <si>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</si>
  <si>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</si>
  <si>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</si>
  <si>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</si>
  <si>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</si>
  <si>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</si>
  <si>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</si>
  <si>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</si>
  <si>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</si>
  <si>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</si>
  <si>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</si>
  <si>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</si>
  <si>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</si>
  <si>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</si>
  <si>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</si>
  <si>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</si>
  <si>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</si>
  <si>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</si>
  <si>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</si>
  <si>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</si>
  <si>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</si>
  <si>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</si>
  <si>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</si>
  <si>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</si>
  <si>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</si>
  <si>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</si>
  <si>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</si>
  <si>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</si>
  <si>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</si>
  <si>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</si>
  <si>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</si>
  <si>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</si>
  <si>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</si>
  <si>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</si>
  <si>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</si>
  <si>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</si>
  <si>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</si>
  <si>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</si>
  <si>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</si>
  <si>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</si>
  <si>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</si>
  <si>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</si>
  <si>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</si>
  <si>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</si>
  <si>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</si>
  <si>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</si>
  <si>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</si>
  <si>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</si>
  <si>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</si>
  <si>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</si>
  <si>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</si>
  <si>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</si>
  <si>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</si>
  <si>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</si>
  <si>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</si>
  <si>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</si>
  <si>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</si>
  <si>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</si>
  <si>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</si>
  <si>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</si>
  <si>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</si>
  <si>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</si>
  <si>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</si>
  <si>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</si>
  <si>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</si>
  <si>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</si>
  <si>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</si>
  <si>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</si>
  <si>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</si>
  <si>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</si>
  <si>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</si>
  <si>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</si>
  <si>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</si>
  <si>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</si>
  <si>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</si>
  <si>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</si>
  <si>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</si>
  <si>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</si>
  <si>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</si>
  <si>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</si>
  <si>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</si>
  <si>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</si>
  <si>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</si>
  <si>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</si>
  <si>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</si>
  <si>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</si>
  <si>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</si>
  <si>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</si>
  <si>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</si>
  <si>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</si>
  <si>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</si>
  <si>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</si>
  <si>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</si>
  <si>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</si>
  <si>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</si>
  <si>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</si>
  <si>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</si>
  <si>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</si>
  <si>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</si>
  <si>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</si>
  <si>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</si>
  <si>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</si>
  <si>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</si>
  <si>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</si>
  <si>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</si>
  <si>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</si>
  <si>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</si>
  <si>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</si>
  <si>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</si>
  <si>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</si>
  <si>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</si>
  <si>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</si>
  <si>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</si>
  <si>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</si>
  <si>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</si>
  <si>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</si>
  <si>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</si>
  <si>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</si>
  <si>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</si>
  <si>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</si>
  <si>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</si>
  <si>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</si>
  <si>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</si>
  <si>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</si>
  <si>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</si>
  <si>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</si>
  <si>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</si>
  <si>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</si>
  <si>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</si>
  <si>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</si>
  <si>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</si>
  <si>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</si>
  <si>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</si>
  <si>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</si>
  <si>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</si>
  <si>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</si>
  <si>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</si>
  <si>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</si>
  <si>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</si>
  <si>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</si>
  <si>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</si>
  <si>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</si>
  <si>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</si>
  <si>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</si>
  <si>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</si>
  <si>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</si>
  <si>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</si>
  <si>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</si>
  <si>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</si>
  <si>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</si>
  <si>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</si>
  <si>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</si>
  <si>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</si>
  <si>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</si>
  <si>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</si>
  <si>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</si>
  <si>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</si>
  <si>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</si>
  <si>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</si>
  <si>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</si>
  <si>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</si>
  <si>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</si>
  <si>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</si>
  <si>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</si>
  <si>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</si>
  <si>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</si>
  <si>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</si>
  <si>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</si>
  <si>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</si>
  <si>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</si>
  <si>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</si>
  <si>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</si>
  <si>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</si>
  <si>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</si>
  <si>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</si>
  <si>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</si>
  <si>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</si>
  <si>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</si>
  <si>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</si>
  <si>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</si>
  <si>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</si>
  <si>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</si>
  <si>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</si>
  <si>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</si>
  <si>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</si>
  <si>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</si>
  <si>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</si>
  <si>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</si>
  <si>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</si>
  <si>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</si>
  <si>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</si>
  <si>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</si>
  <si>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</si>
  <si>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</si>
  <si>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</si>
  <si>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</si>
  <si>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</si>
  <si>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</si>
  <si>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</si>
  <si>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</si>
  <si>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</si>
  <si>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</si>
  <si>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</si>
  <si>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</si>
  <si>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</si>
  <si>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</si>
  <si>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</si>
  <si>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</si>
  <si>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</si>
  <si>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</si>
  <si>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</si>
  <si>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</si>
  <si>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</si>
  <si>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</si>
  <si>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</si>
  <si>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</si>
  <si>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</si>
  <si>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</si>
  <si>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</si>
  <si>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</si>
  <si>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</si>
  <si>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</si>
  <si>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</si>
  <si>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</si>
  <si>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</si>
  <si>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</si>
  <si>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</si>
  <si>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</si>
  <si>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</si>
  <si>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</si>
  <si>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</si>
  <si>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</si>
  <si>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</si>
  <si>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</si>
  <si>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</si>
  <si>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</si>
  <si>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</si>
  <si>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</si>
  <si>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</si>
  <si>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</si>
  <si>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</si>
  <si>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</si>
  <si>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</si>
  <si>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</si>
  <si>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</si>
  <si>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</si>
  <si>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</si>
  <si>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</si>
  <si>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</si>
  <si>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</si>
  <si>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</si>
  <si>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</si>
  <si>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</si>
  <si>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</si>
  <si>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</si>
  <si>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</si>
  <si>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</si>
  <si>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</si>
  <si>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</si>
  <si>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</si>
  <si>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</si>
  <si>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</si>
  <si>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</si>
  <si>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</si>
  <si>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</si>
  <si>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</si>
  <si>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</si>
  <si>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</si>
  <si>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</si>
  <si>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</si>
  <si>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</si>
  <si>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</si>
  <si>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</si>
  <si>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</si>
  <si>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</si>
  <si>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</si>
  <si>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</si>
  <si>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</si>
  <si>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</si>
  <si>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</si>
  <si>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</si>
  <si>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</si>
  <si>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</si>
  <si>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</si>
  <si>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</si>
  <si>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</si>
  <si>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</si>
  <si>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</si>
  <si>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</si>
  <si>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</si>
  <si>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</si>
  <si>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</si>
  <si>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</si>
  <si>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</si>
  <si>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</si>
  <si>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</si>
  <si>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</si>
  <si>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</si>
  <si>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</si>
  <si>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</si>
  <si>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</si>
  <si>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</si>
  <si>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</si>
  <si>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</si>
  <si>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</si>
  <si>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</si>
  <si>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</si>
  <si>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</si>
  <si>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</si>
  <si>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</si>
  <si>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</si>
  <si>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</si>
  <si>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</si>
  <si>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</si>
  <si>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</si>
  <si>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</si>
  <si>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</si>
  <si>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</si>
  <si>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</si>
  <si>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</si>
  <si>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</si>
  <si>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</si>
  <si>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</si>
  <si>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</si>
  <si>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</si>
  <si>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</si>
  <si>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</si>
  <si>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</si>
  <si>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</si>
  <si>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</si>
  <si>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</si>
  <si>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</si>
  <si>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</si>
  <si>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</si>
  <si>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</si>
  <si>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</si>
  <si>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</si>
  <si>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</si>
  <si>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</si>
  <si>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</si>
  <si>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</si>
  <si>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</si>
  <si>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</si>
  <si>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</si>
  <si>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</si>
  <si>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</si>
  <si>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</si>
  <si>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</si>
  <si>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</si>
  <si>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</si>
  <si>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</si>
  <si>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</si>
  <si>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</si>
  <si>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</si>
  <si>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</si>
  <si>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</si>
  <si>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</si>
  <si>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</si>
  <si>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</si>
  <si>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</si>
  <si>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</si>
  <si>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</si>
  <si>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</si>
  <si>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</si>
  <si>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</si>
  <si>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</si>
  <si>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</si>
  <si>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</si>
  <si>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</si>
  <si>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</si>
  <si>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</si>
  <si>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</si>
  <si>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</si>
  <si>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</si>
  <si>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</si>
  <si>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</si>
  <si>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</si>
  <si>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</si>
  <si>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</si>
  <si>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</si>
  <si>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</si>
  <si>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</si>
  <si>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</si>
  <si>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</si>
  <si>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</si>
  <si>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</si>
  <si>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</si>
  <si>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</si>
  <si>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</si>
  <si>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</si>
  <si>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</si>
  <si>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</si>
  <si>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</si>
  <si>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</si>
  <si>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</si>
  <si>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</si>
  <si>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</si>
  <si>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</si>
  <si>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</si>
  <si>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</si>
  <si>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</si>
  <si>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</si>
  <si>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</si>
  <si>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</si>
  <si>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</si>
  <si>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</si>
  <si>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</si>
  <si>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</si>
  <si>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</si>
  <si>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</si>
  <si>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</si>
  <si>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</si>
  <si>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</si>
  <si>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</si>
  <si>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</si>
  <si>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</si>
  <si>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</si>
  <si>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</si>
  <si>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</si>
  <si>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</si>
  <si>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</si>
  <si>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</si>
  <si>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</si>
  <si>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</si>
  <si>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</si>
  <si>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</si>
  <si>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</si>
  <si>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</si>
  <si>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</si>
  <si>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</si>
  <si>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</si>
  <si>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</si>
  <si>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</si>
  <si>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</si>
  <si>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</si>
  <si>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</si>
  <si>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</si>
  <si>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</si>
  <si>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</si>
  <si>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</si>
  <si>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</si>
  <si>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</si>
  <si>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</si>
  <si>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</si>
  <si>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</si>
  <si>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</si>
  <si>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</si>
  <si>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</si>
  <si>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</si>
  <si>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</si>
  <si>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</si>
  <si>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</si>
  <si>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</si>
  <si>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</si>
  <si>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</si>
  <si>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</si>
  <si>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</si>
  <si>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</si>
  <si>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</si>
  <si>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</si>
  <si>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</si>
  <si>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</si>
  <si>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</si>
  <si>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</si>
  <si>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</si>
  <si>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</si>
  <si>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</si>
  <si>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</si>
  <si>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</si>
  <si>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</si>
  <si>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</si>
  <si>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</si>
  <si>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</si>
  <si>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</si>
  <si>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</si>
  <si>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</si>
  <si>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</si>
  <si>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</si>
  <si>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</si>
  <si>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</si>
  <si>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</si>
  <si>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</si>
  <si>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</si>
  <si>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</si>
  <si>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</si>
  <si>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</si>
  <si>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</si>
  <si>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</si>
  <si>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</si>
  <si>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</si>
  <si>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</si>
  <si>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</si>
  <si>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</si>
  <si>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</si>
  <si>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</si>
  <si>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</si>
  <si>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</si>
  <si>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</si>
  <si>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</si>
  <si>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</si>
  <si>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</si>
  <si>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</si>
  <si>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</si>
  <si>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</si>
  <si>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</si>
  <si>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</si>
  <si>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</si>
  <si>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</si>
  <si>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</si>
  <si>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</si>
  <si>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</si>
  <si>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</si>
  <si>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</si>
  <si>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</si>
  <si>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</si>
  <si>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</si>
  <si>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</si>
  <si>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</si>
  <si>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</si>
  <si>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</si>
  <si>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</si>
  <si>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</si>
  <si>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</si>
  <si>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</si>
  <si>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</si>
  <si>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</si>
  <si>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</si>
  <si>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</si>
  <si>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</si>
  <si>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</si>
  <si>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</si>
  <si>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</si>
  <si>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</si>
  <si>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</si>
  <si>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</si>
  <si>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</si>
  <si>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</si>
  <si>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</si>
  <si>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</si>
  <si>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</si>
  <si>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</si>
  <si>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</si>
  <si>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</si>
  <si>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</si>
  <si>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</si>
  <si>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</si>
  <si>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</si>
  <si>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</si>
  <si>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</si>
  <si>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</si>
  <si>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</si>
  <si>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</si>
  <si>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</si>
  <si>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</si>
  <si>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</si>
  <si>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</si>
  <si>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</si>
  <si>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</si>
  <si>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</si>
  <si>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</si>
  <si>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</si>
  <si>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</si>
  <si>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</si>
  <si>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</si>
  <si>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</si>
  <si>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</si>
  <si>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</si>
  <si>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</si>
  <si>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</si>
  <si>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</si>
  <si>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</si>
  <si>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</si>
  <si>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</si>
  <si>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</si>
  <si>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</si>
  <si>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</si>
  <si>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</si>
  <si>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</si>
  <si>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</si>
  <si>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</si>
  <si>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</si>
  <si>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</si>
  <si>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</si>
  <si>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</si>
  <si>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</si>
  <si>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</si>
  <si>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</si>
  <si>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</si>
  <si>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</si>
  <si>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</si>
  <si>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</si>
  <si>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</si>
  <si>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</si>
  <si>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</si>
  <si>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</si>
  <si>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</si>
  <si>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</si>
  <si>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</si>
  <si>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</si>
  <si>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</si>
  <si>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</si>
  <si>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</si>
  <si>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</si>
  <si>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</si>
  <si>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</si>
  <si>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</si>
  <si>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</si>
  <si>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</si>
  <si>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</si>
  <si>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</si>
  <si>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</si>
  <si>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</si>
  <si>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</si>
  <si>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</si>
  <si>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</si>
  <si>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</si>
  <si>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</si>
  <si>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</si>
  <si>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</si>
  <si>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</si>
  <si>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</si>
  <si>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</si>
  <si>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</si>
  <si>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</si>
  <si>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</si>
  <si>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</si>
  <si>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</si>
  <si>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</si>
  <si>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</si>
  <si>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</si>
  <si>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</si>
  <si>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</si>
  <si>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</si>
  <si>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</si>
  <si>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</si>
  <si>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</si>
  <si>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</si>
  <si>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</si>
  <si>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</si>
  <si>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</si>
  <si>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</si>
  <si>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</si>
  <si>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</si>
  <si>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</si>
  <si>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</si>
  <si>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</si>
  <si>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</si>
  <si>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</si>
  <si>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</si>
  <si>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</si>
  <si>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</si>
  <si>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</si>
  <si>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</si>
  <si>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</si>
  <si>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</si>
  <si>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</si>
  <si>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</si>
  <si>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</si>
  <si>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</si>
  <si>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</si>
  <si>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</si>
  <si>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</si>
  <si>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</si>
  <si>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</si>
  <si>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</si>
  <si>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</si>
  <si>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</si>
  <si>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</si>
  <si>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</si>
  <si>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</si>
  <si>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</si>
  <si>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</si>
  <si>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</si>
  <si>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</si>
  <si>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</si>
  <si>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</si>
  <si>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</si>
  <si>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</si>
  <si>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</si>
  <si>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</si>
  <si>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</si>
  <si>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</si>
  <si>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</si>
  <si>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</si>
  <si>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</si>
  <si>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</si>
  <si>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</si>
  <si>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</si>
  <si>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</si>
  <si>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</si>
  <si>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</si>
  <si>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</si>
  <si>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</si>
  <si>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</si>
  <si>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</si>
  <si>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</si>
  <si>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</si>
  <si>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</si>
  <si>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</si>
  <si>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</si>
  <si>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</si>
  <si>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</si>
  <si>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</si>
  <si>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</si>
  <si>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</si>
  <si>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</si>
  <si>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</si>
  <si>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</si>
  <si>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</si>
  <si>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</si>
  <si>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</si>
  <si>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</si>
  <si>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</si>
  <si>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</si>
  <si>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</si>
  <si>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</si>
  <si>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</si>
  <si>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</si>
  <si>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</si>
  <si>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</si>
  <si>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</si>
  <si>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</si>
  <si>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</si>
  <si>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</si>
  <si>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</si>
  <si>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</si>
  <si>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</si>
  <si>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</si>
  <si>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</si>
  <si>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</si>
  <si>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</si>
  <si>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</si>
  <si>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</si>
  <si>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</si>
  <si>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</si>
  <si>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</si>
  <si>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</si>
  <si>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</si>
  <si>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</si>
  <si>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</si>
  <si>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</si>
  <si>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</si>
  <si>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</si>
  <si>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</si>
  <si>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</si>
  <si>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</si>
  <si>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</si>
  <si>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</si>
  <si>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</si>
  <si>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</si>
  <si>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</si>
  <si>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</si>
  <si>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</si>
  <si>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</si>
  <si>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</si>
  <si>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</si>
  <si>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</si>
  <si>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</si>
  <si>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</si>
  <si>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</si>
  <si>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</si>
  <si>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</si>
  <si>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</si>
  <si>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</si>
  <si>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</si>
  <si>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</si>
  <si>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</si>
  <si>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</si>
  <si>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</si>
  <si>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</si>
  <si>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</si>
  <si>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</si>
  <si>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</si>
  <si>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</si>
  <si>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</si>
  <si>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</si>
  <si>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</si>
  <si>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</si>
  <si>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</si>
  <si>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</si>
  <si>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</si>
  <si>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</si>
  <si>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</si>
  <si>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</si>
  <si>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</si>
  <si>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</si>
  <si>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</si>
  <si>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</si>
  <si>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</si>
  <si>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</si>
  <si>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</si>
  <si>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</si>
  <si>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</si>
  <si>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</si>
  <si>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</si>
  <si>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</si>
  <si>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</si>
  <si>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</si>
  <si>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</si>
  <si>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</si>
  <si>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</si>
  <si>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</si>
  <si>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</si>
  <si>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</si>
  <si>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</si>
  <si>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</si>
  <si>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</si>
  <si>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</si>
  <si>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</si>
  <si>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</si>
  <si>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</si>
  <si>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</si>
  <si>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</si>
  <si>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</si>
  <si>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</si>
  <si>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</si>
  <si>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</si>
  <si>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</si>
  <si>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</si>
  <si>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</si>
  <si>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</si>
  <si>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</si>
  <si>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</si>
  <si>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</si>
  <si>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</si>
  <si>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</si>
  <si>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</si>
  <si>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</si>
  <si>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</si>
  <si>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</si>
  <si>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</si>
  <si>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</si>
  <si>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</si>
  <si>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</si>
  <si>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</si>
  <si>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</si>
  <si>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</si>
  <si>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</si>
  <si>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</si>
  <si>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</si>
  <si>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</si>
  <si>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</si>
  <si>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</si>
  <si>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</si>
  <si>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</si>
  <si>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</si>
  <si>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</si>
  <si>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</si>
  <si>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</si>
  <si>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</si>
  <si>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</si>
  <si>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</si>
  <si>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</si>
  <si>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</si>
  <si>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</si>
  <si>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</si>
  <si>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</si>
  <si>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</si>
  <si>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</si>
  <si>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</si>
  <si>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</si>
  <si>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</si>
  <si>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</si>
  <si>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</si>
  <si>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</si>
  <si>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</si>
  <si>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</si>
  <si>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</si>
  <si>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</si>
  <si>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</si>
  <si>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</si>
  <si>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</si>
  <si>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</si>
  <si>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</si>
  <si>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</si>
  <si>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</si>
  <si>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</si>
  <si>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</si>
  <si>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</si>
  <si>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</si>
  <si>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</si>
  <si>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</si>
  <si>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</si>
  <si>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</si>
  <si>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</si>
  <si>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</si>
  <si>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</si>
  <si>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</si>
  <si>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</si>
  <si>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</si>
  <si>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</si>
  <si>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</si>
  <si>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</si>
  <si>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</si>
  <si>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</si>
  <si>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</si>
  <si>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</si>
  <si>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</si>
  <si>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</si>
  <si>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</si>
  <si>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</si>
  <si>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</si>
  <si>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</si>
  <si>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</si>
  <si>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</si>
  <si>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</si>
  <si>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</si>
  <si>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</si>
  <si>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</si>
  <si>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</si>
  <si>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</si>
  <si>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</si>
  <si>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</si>
  <si>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</si>
  <si>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</si>
  <si>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</si>
  <si>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</si>
  <si>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</si>
  <si>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</si>
  <si>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</si>
  <si>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</si>
  <si>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</si>
  <si>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</si>
  <si>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</si>
  <si>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</si>
  <si>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</si>
  <si>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</si>
  <si>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</si>
  <si>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</si>
  <si>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</si>
  <si>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</si>
  <si>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</si>
  <si>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</si>
  <si>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</si>
  <si>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</si>
  <si>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</si>
  <si>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</si>
  <si>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</si>
  <si>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</si>
  <si>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</si>
  <si>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</si>
  <si>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</si>
  <si>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</si>
  <si>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</si>
  <si>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</si>
  <si>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</si>
  <si>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</si>
  <si>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</si>
  <si>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</si>
  <si>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</si>
  <si>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</si>
  <si>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</si>
  <si>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</si>
  <si>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</si>
  <si>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</si>
  <si>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</si>
  <si>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</si>
  <si>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</si>
  <si>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</si>
  <si>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</si>
  <si>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</si>
  <si>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</si>
  <si>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</si>
  <si>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</si>
  <si>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</si>
  <si>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</si>
  <si>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</si>
  <si>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</si>
  <si>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</si>
  <si>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</si>
  <si>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</si>
  <si>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</si>
  <si>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</si>
  <si>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</si>
  <si>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</si>
  <si>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</si>
  <si>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</si>
  <si>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</si>
  <si>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</si>
  <si>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</si>
  <si>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</si>
  <si>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</si>
  <si>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</si>
  <si>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</si>
  <si>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</si>
  <si>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</si>
  <si>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</si>
  <si>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</si>
  <si>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</si>
  <si>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</si>
  <si>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</si>
  <si>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</si>
  <si>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</si>
  <si>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</si>
  <si>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</si>
  <si>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</si>
  <si>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</si>
  <si>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</si>
  <si>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</si>
  <si>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</si>
  <si>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</si>
  <si>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</si>
  <si>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</si>
  <si>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</si>
  <si>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</si>
  <si>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</si>
  <si>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</si>
  <si>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</si>
  <si>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</si>
  <si>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</si>
  <si>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</si>
  <si>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</si>
  <si>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</si>
  <si>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</si>
  <si>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</si>
  <si>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</si>
  <si>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</si>
  <si>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</si>
  <si>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</si>
  <si>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</si>
  <si>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</si>
  <si>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</si>
  <si>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</si>
  <si>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</si>
  <si>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</si>
  <si>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</si>
  <si>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</si>
  <si>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</si>
  <si>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</si>
  <si>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</si>
  <si>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</si>
  <si>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</si>
  <si>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</si>
  <si>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</si>
  <si>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</si>
  <si>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</si>
  <si>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</si>
  <si>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</si>
  <si>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</si>
  <si>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</si>
  <si>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</si>
  <si>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</si>
  <si>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</si>
  <si>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</si>
  <si>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</si>
  <si>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</si>
  <si>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</si>
  <si>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</si>
  <si>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</si>
  <si>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</si>
  <si>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</si>
  <si>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</si>
  <si>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</si>
  <si>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</si>
  <si>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</si>
  <si>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</si>
  <si>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</si>
  <si>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</si>
  <si>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</si>
  <si>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</si>
  <si>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</si>
  <si>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</si>
  <si>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</si>
  <si>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</si>
  <si>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</si>
  <si>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</si>
  <si>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</si>
  <si>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</si>
  <si>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</si>
  <si>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</si>
  <si>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</si>
  <si>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</si>
  <si>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</si>
  <si>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</si>
  <si>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</si>
  <si>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</si>
  <si>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</si>
  <si>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</si>
  <si>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</si>
  <si>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</si>
  <si>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</si>
  <si>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</si>
  <si>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</si>
  <si>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</si>
  <si>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</si>
  <si>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</si>
  <si>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</si>
  <si>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</si>
  <si>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</si>
  <si>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</si>
  <si>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</si>
  <si>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</si>
  <si>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</si>
  <si>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</si>
  <si>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</si>
  <si>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</si>
  <si>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</si>
  <si>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</si>
  <si>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</si>
  <si>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</si>
  <si>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</si>
  <si>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</si>
  <si>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</si>
  <si>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</si>
  <si>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</si>
  <si>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</si>
  <si>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</si>
  <si>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</si>
  <si>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</si>
  <si>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</si>
  <si>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</si>
  <si>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</si>
  <si>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</si>
  <si>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</si>
  <si>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</si>
  <si>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</si>
  <si>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</si>
  <si>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</si>
  <si>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</si>
  <si>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</si>
  <si>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</si>
  <si>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</si>
  <si>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</si>
  <si>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</si>
  <si>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</si>
  <si>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</si>
  <si>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</si>
  <si>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</si>
  <si>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</si>
  <si>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</si>
  <si>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</si>
  <si>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</si>
  <si>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</si>
  <si>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</si>
  <si>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</si>
  <si>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</si>
  <si>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</si>
  <si>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</si>
  <si>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</si>
  <si>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</si>
  <si>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</si>
  <si>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</si>
  <si>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</si>
  <si>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</si>
  <si>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</si>
  <si>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</si>
  <si>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</si>
  <si>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</si>
  <si>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</si>
  <si>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</si>
  <si>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</si>
  <si>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</si>
  <si>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</si>
  <si>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</si>
  <si>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</si>
  <si>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</si>
  <si>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</si>
  <si>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</si>
  <si>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</si>
  <si>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</si>
  <si>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</si>
  <si>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</si>
  <si>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</si>
  <si>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</si>
  <si>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</si>
  <si>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</si>
  <si>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</si>
  <si>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</si>
  <si>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</si>
  <si>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</si>
  <si>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</si>
  <si>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</si>
  <si>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</si>
  <si>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</si>
  <si>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</si>
  <si>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</si>
  <si>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</si>
  <si>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</si>
  <si>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</si>
  <si>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</si>
  <si>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</si>
  <si>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</si>
  <si>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</si>
  <si>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</si>
  <si>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</si>
  <si>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</si>
  <si>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</si>
  <si>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</si>
  <si>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</si>
  <si>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</si>
  <si>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</si>
  <si>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</si>
  <si>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</si>
  <si>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</si>
  <si>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</si>
  <si>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</si>
  <si>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</si>
  <si>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</si>
  <si>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</si>
  <si>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</si>
  <si>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</si>
  <si>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</si>
  <si>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</si>
  <si>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</si>
  <si>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</si>
  <si>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</si>
  <si>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</si>
  <si>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</si>
  <si>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</si>
  <si>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</si>
  <si>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</si>
  <si>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</si>
  <si>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</si>
  <si>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</si>
  <si>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</si>
  <si>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</si>
  <si>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</si>
  <si>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</si>
  <si>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</si>
  <si>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</si>
  <si>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</si>
  <si>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</si>
  <si>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</si>
  <si>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</si>
  <si>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</si>
  <si>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</si>
  <si>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</si>
  <si>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</si>
  <si>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</si>
  <si>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</si>
  <si>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</si>
  <si>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</si>
  <si>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</si>
  <si>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</si>
  <si>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</si>
  <si>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</si>
  <si>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</si>
  <si>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</si>
  <si>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</si>
  <si>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</si>
  <si>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</si>
  <si>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</si>
  <si>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</si>
  <si>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</si>
  <si>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</si>
  <si>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</si>
  <si>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</si>
  <si>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</si>
  <si>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</si>
  <si>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</si>
  <si>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</si>
  <si>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</si>
  <si>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</si>
  <si>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</si>
  <si>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</si>
  <si>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</si>
  <si>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</si>
  <si>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</si>
  <si>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</si>
  <si>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</si>
  <si>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</si>
  <si>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</si>
  <si>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</si>
  <si>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</si>
  <si>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</si>
  <si>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</si>
  <si>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</si>
  <si>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</si>
  <si>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</si>
  <si>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</si>
  <si>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</si>
  <si>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</si>
  <si>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</si>
  <si>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</si>
  <si>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</si>
  <si>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</si>
  <si>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</si>
  <si>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</si>
  <si>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</si>
  <si>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</si>
  <si>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</si>
  <si>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</si>
  <si>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</si>
  <si>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</si>
  <si>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</si>
  <si>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</si>
  <si>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</si>
  <si>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</si>
  <si>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</si>
  <si>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</si>
  <si>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</si>
  <si>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</si>
  <si>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</si>
  <si>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</si>
  <si>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</si>
  <si>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</si>
  <si>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</si>
  <si>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</si>
  <si>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</si>
  <si>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</si>
  <si>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</si>
  <si>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</si>
  <si>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</si>
  <si>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</si>
  <si>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</si>
  <si>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</si>
  <si>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</si>
  <si>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</si>
  <si>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</si>
  <si>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</si>
  <si>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</si>
  <si>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</si>
  <si>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</si>
  <si>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</si>
  <si>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</si>
  <si>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</si>
  <si>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</si>
  <si>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</si>
  <si>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</si>
  <si>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</si>
  <si>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</si>
  <si>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</si>
  <si>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</si>
  <si>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</si>
  <si>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</si>
  <si>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</si>
  <si>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</si>
  <si>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</si>
  <si>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</si>
  <si>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</si>
  <si>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</si>
  <si>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</si>
  <si>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</si>
  <si>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</si>
  <si>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</si>
  <si>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</si>
  <si>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</si>
  <si>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</si>
  <si>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</si>
  <si>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</si>
  <si>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</si>
  <si>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</si>
  <si>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</si>
  <si>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</si>
  <si>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</si>
  <si>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</si>
  <si>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</si>
  <si>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</si>
  <si>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</si>
  <si>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</si>
  <si>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</si>
  <si>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</si>
  <si>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</si>
  <si>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</si>
  <si>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</si>
  <si>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</si>
  <si>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</si>
  <si>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</si>
  <si>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</si>
  <si>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</si>
  <si>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</si>
  <si>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</si>
  <si>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</si>
  <si>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</si>
  <si>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</si>
  <si>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</si>
  <si>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</si>
  <si>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</si>
  <si>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</si>
  <si>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</si>
  <si>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</si>
  <si>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</si>
  <si>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</si>
  <si>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</si>
  <si>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</si>
  <si>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</si>
  <si>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</si>
  <si>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</si>
  <si>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</si>
  <si>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</si>
  <si>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</si>
  <si>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</si>
  <si>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</si>
  <si>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</si>
  <si>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</si>
  <si>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</si>
  <si>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</si>
  <si>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</si>
  <si>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</si>
  <si>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</si>
  <si>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</si>
  <si>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</si>
  <si>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</si>
  <si>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</si>
  <si>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</si>
  <si>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</si>
  <si>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</si>
  <si>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</si>
  <si>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</si>
  <si>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</si>
  <si>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</si>
  <si>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</si>
  <si>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</si>
  <si>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</si>
  <si>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</si>
  <si>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</si>
  <si>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</si>
  <si>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</si>
  <si>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</si>
  <si>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</si>
  <si>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</si>
  <si>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</si>
  <si>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</si>
  <si>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</si>
  <si>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</si>
  <si>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</si>
  <si>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</si>
  <si>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</si>
  <si>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</si>
  <si>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</si>
  <si>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</si>
  <si>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</si>
  <si>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</si>
  <si>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</si>
  <si>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</si>
  <si>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</si>
  <si>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</si>
  <si>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</si>
  <si>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</si>
  <si>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</si>
  <si>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</si>
  <si>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</si>
  <si>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</si>
  <si>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</si>
  <si>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</si>
  <si>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</si>
  <si>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</si>
  <si>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</si>
  <si>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</si>
  <si>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</si>
  <si>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</si>
  <si>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</si>
  <si>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</si>
  <si>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</si>
  <si>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</si>
  <si>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</si>
  <si>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</si>
  <si>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</si>
  <si>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</si>
  <si>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</si>
  <si>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</si>
  <si>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</si>
  <si>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</si>
  <si>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</si>
  <si>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</si>
  <si>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</si>
  <si>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</si>
  <si>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</si>
  <si>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</si>
  <si>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</si>
  <si>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</si>
  <si>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</si>
  <si>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</si>
  <si>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</si>
  <si>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</si>
  <si>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</si>
  <si>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</si>
  <si>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</si>
  <si>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</si>
  <si>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</si>
  <si>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</si>
  <si>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</si>
  <si>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</si>
  <si>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</si>
  <si>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</si>
  <si>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</si>
  <si>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</si>
  <si>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</si>
  <si>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</si>
  <si>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</si>
  <si>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</si>
  <si>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</si>
  <si>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</si>
  <si>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</si>
  <si>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</si>
  <si>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</si>
  <si>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</si>
  <si>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</si>
  <si>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</si>
  <si>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</si>
  <si>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</si>
  <si>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</si>
  <si>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</si>
  <si>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</si>
  <si>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</si>
  <si>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</si>
  <si>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</si>
  <si>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</si>
  <si>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</si>
  <si>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</si>
  <si>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</si>
  <si>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</si>
  <si>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</si>
  <si>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</si>
  <si>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</si>
  <si>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</si>
  <si>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</si>
  <si>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</si>
  <si>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</si>
  <si>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</si>
  <si>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</si>
  <si>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</si>
  <si>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</si>
  <si>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</si>
  <si>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</si>
  <si>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</si>
  <si>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</si>
  <si>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</si>
  <si>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</si>
  <si>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</si>
  <si>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</si>
  <si>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</si>
  <si>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</si>
  <si>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</si>
  <si>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</si>
  <si>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</si>
  <si>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</si>
  <si>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</si>
  <si>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</si>
  <si>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</si>
  <si>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</si>
  <si>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</si>
  <si>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</si>
  <si>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</si>
  <si>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</si>
  <si>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</si>
  <si>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</si>
  <si>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</si>
  <si>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</si>
  <si>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</si>
  <si>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</si>
  <si>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</si>
  <si>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</si>
  <si>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</si>
  <si>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</si>
  <si>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</si>
  <si>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</si>
  <si>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</si>
  <si>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</si>
  <si>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</si>
  <si>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</si>
  <si>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</si>
  <si>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</si>
  <si>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</si>
  <si>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</si>
  <si>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</si>
  <si>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</si>
  <si>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</si>
  <si>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</si>
  <si>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</si>
  <si>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</si>
  <si>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</si>
  <si>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</si>
  <si>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</si>
  <si>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</si>
  <si>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</si>
  <si>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</si>
  <si>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</si>
  <si>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</si>
  <si>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</si>
  <si>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</si>
  <si>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</si>
  <si>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</si>
  <si>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</si>
  <si>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</si>
  <si>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</si>
  <si>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</si>
  <si>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</si>
  <si>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</si>
  <si>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</si>
  <si>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</si>
  <si>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</si>
  <si>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</si>
  <si>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</si>
  <si>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</si>
  <si>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</si>
  <si>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</si>
  <si>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</si>
  <si>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</si>
  <si>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</si>
  <si>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</si>
  <si>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</si>
  <si>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</si>
  <si>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</si>
  <si>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</si>
  <si>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</si>
  <si>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</si>
  <si>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</si>
  <si>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</si>
  <si>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</si>
  <si>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</si>
  <si>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</si>
  <si>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</si>
  <si>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</si>
  <si>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</si>
  <si>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</si>
  <si>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</si>
  <si>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</si>
  <si>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</si>
  <si>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</si>
  <si>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</si>
  <si>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</si>
  <si>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</si>
  <si>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</si>
  <si>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</si>
  <si>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</si>
  <si>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</si>
  <si>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</si>
  <si>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</si>
  <si>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</si>
  <si>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</si>
  <si>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</si>
  <si>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</si>
  <si>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</si>
  <si>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</si>
  <si>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</si>
  <si>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</si>
  <si>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</si>
  <si>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</si>
  <si>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</si>
  <si>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</si>
  <si>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</si>
  <si>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</si>
  <si>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</si>
  <si>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</si>
  <si>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</si>
  <si>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</si>
  <si>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</si>
  <si>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</si>
  <si>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</si>
  <si>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</si>
  <si>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</si>
  <si>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</si>
  <si>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</si>
  <si>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</si>
  <si>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</si>
  <si>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</si>
  <si>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</si>
  <si>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</si>
  <si>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</si>
  <si>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</si>
  <si>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</si>
  <si>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</si>
  <si>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</si>
  <si>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</si>
  <si>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</si>
  <si>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</si>
  <si>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</si>
  <si>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</si>
  <si>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</si>
  <si>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</si>
  <si>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</si>
  <si>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</si>
  <si>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</si>
  <si>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</si>
  <si>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</si>
  <si>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</si>
  <si>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</si>
  <si>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</si>
  <si>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</si>
  <si>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</si>
  <si>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</si>
  <si>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</si>
  <si>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</si>
  <si>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</si>
  <si>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</si>
  <si>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</si>
  <si>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</si>
  <si>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</si>
  <si>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</si>
  <si>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</si>
  <si>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</si>
  <si>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</si>
  <si>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</si>
  <si>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</si>
  <si>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</si>
  <si>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</si>
  <si>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</si>
  <si>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</si>
  <si>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</si>
  <si>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</si>
  <si>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</si>
  <si>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</si>
  <si>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</si>
  <si>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</si>
  <si>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</si>
  <si>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</si>
  <si>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</si>
  <si>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</si>
  <si>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</si>
  <si>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</si>
  <si>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</si>
  <si>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</si>
  <si>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</si>
  <si>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</si>
  <si>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</si>
  <si>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</si>
  <si>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</si>
  <si>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</si>
  <si>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</si>
  <si>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</si>
  <si>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</si>
  <si>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</si>
  <si>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</si>
  <si>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</si>
  <si>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</si>
  <si>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</si>
  <si>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</si>
  <si>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</si>
  <si>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</si>
  <si>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</si>
  <si>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</si>
  <si>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</si>
  <si>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</si>
  <si>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</si>
  <si>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</si>
  <si>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</si>
  <si>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</si>
  <si>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</si>
  <si>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</si>
  <si>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</si>
  <si>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</si>
  <si>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</si>
  <si>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</si>
  <si>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</si>
  <si>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</si>
  <si>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</si>
  <si>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</si>
  <si>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</si>
  <si>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</si>
  <si>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</si>
  <si>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</si>
  <si>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</si>
  <si>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</si>
  <si>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</si>
  <si>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</si>
  <si>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</si>
  <si>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</si>
  <si>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</si>
  <si>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</si>
  <si>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</si>
  <si>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</si>
  <si>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</si>
  <si>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</si>
  <si>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</si>
  <si>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</si>
  <si>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</si>
  <si>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</si>
  <si>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</si>
  <si>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</si>
  <si>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</si>
  <si>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</si>
  <si>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</si>
  <si>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</si>
  <si>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</si>
  <si>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</si>
  <si>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</si>
  <si>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</si>
  <si>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</si>
  <si>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</si>
  <si>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</si>
  <si>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</si>
  <si>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</si>
  <si>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</si>
  <si>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</si>
  <si>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</si>
  <si>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</si>
  <si>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</si>
  <si>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</si>
  <si>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</si>
  <si>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</si>
  <si>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</si>
  <si>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</si>
  <si>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</si>
  <si>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</si>
  <si>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</si>
  <si>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</si>
  <si>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</si>
  <si>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</si>
  <si>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</si>
  <si>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</si>
  <si>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</si>
  <si>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</si>
  <si>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</si>
  <si>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</si>
  <si>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</si>
  <si>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</si>
  <si>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</si>
  <si>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</si>
  <si>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</si>
  <si>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</si>
  <si>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</si>
  <si>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</si>
  <si>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</si>
  <si>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</si>
  <si>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</si>
  <si>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</si>
  <si>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</si>
  <si>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</si>
  <si>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</si>
  <si>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</si>
  <si>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</si>
  <si>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</si>
  <si>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</si>
  <si>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</si>
  <si>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</si>
  <si>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</si>
  <si>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</si>
  <si>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</si>
  <si>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</si>
  <si>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</si>
  <si>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</si>
  <si>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</si>
  <si>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</si>
  <si>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</si>
  <si>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</si>
  <si>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</si>
  <si>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</si>
  <si>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</si>
  <si>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</si>
  <si>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</si>
  <si>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</si>
  <si>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</si>
  <si>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</si>
  <si>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</si>
  <si>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</si>
  <si>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</si>
  <si>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</si>
  <si>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</si>
  <si>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</si>
  <si>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</si>
  <si>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</si>
  <si>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</si>
  <si>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</si>
  <si>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</si>
  <si>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</si>
  <si>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</si>
  <si>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</si>
  <si>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</si>
  <si>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</si>
  <si>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</si>
  <si>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</si>
  <si>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</si>
  <si>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</si>
  <si>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</si>
  <si>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</si>
  <si>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</si>
  <si>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</si>
  <si>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</si>
  <si>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</si>
  <si>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</si>
  <si>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</si>
  <si>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</si>
  <si>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</si>
  <si>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</si>
  <si>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</si>
  <si>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</si>
  <si>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</si>
  <si>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</si>
  <si>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</si>
  <si>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</si>
  <si>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</si>
  <si>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</si>
  <si>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</si>
  <si>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</si>
  <si>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</si>
  <si>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</si>
  <si>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</si>
  <si>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</si>
  <si>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</si>
  <si>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</si>
  <si>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</si>
  <si>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</si>
  <si>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</si>
  <si>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</si>
  <si>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</si>
  <si>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</si>
  <si>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</si>
  <si>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</si>
  <si>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</si>
  <si>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</si>
  <si>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</si>
  <si>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</si>
  <si>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</si>
  <si>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</si>
  <si>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</si>
  <si>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</si>
  <si>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</si>
  <si>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</si>
  <si>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</si>
  <si>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</si>
  <si>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</si>
  <si>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</si>
  <si>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</si>
  <si>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</si>
  <si>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</si>
  <si>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</si>
  <si>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</si>
  <si>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</si>
  <si>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</si>
  <si>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</si>
  <si>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</si>
  <si>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</si>
  <si>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</si>
  <si>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</si>
  <si>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</si>
  <si>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</si>
  <si>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</si>
  <si>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</si>
  <si>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</si>
  <si>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</si>
  <si>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</si>
  <si>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</si>
  <si>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</si>
  <si>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</si>
  <si>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</si>
  <si>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</si>
  <si>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</si>
  <si>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</si>
  <si>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</si>
  <si>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</si>
  <si>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</si>
  <si>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</si>
  <si>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</si>
  <si>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</si>
  <si>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</si>
  <si>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</si>
  <si>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</si>
  <si>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</si>
  <si>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</si>
  <si>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</si>
  <si>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</si>
  <si>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</si>
  <si>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</si>
  <si>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</si>
  <si>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</si>
  <si>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</si>
  <si>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</si>
  <si>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</si>
  <si>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</si>
  <si>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</si>
  <si>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</si>
  <si>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</si>
  <si>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</si>
  <si>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</si>
  <si>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</si>
  <si>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</si>
  <si>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</si>
  <si>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</si>
  <si>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</si>
  <si>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</si>
  <si>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</si>
  <si>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</si>
  <si>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</si>
  <si>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</si>
  <si>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</si>
  <si>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</si>
  <si>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</si>
  <si>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</si>
  <si>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</si>
  <si>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</si>
  <si>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</si>
  <si>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</si>
  <si>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</si>
  <si>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</si>
  <si>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</si>
  <si>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</si>
  <si>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</si>
  <si>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</si>
  <si>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</si>
  <si>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</si>
  <si>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</si>
  <si>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</si>
  <si>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</si>
  <si>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</si>
  <si>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</si>
  <si>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</si>
  <si>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</si>
  <si>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</si>
  <si>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</si>
  <si>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</si>
  <si>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</si>
  <si>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</si>
  <si>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</si>
  <si>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</si>
  <si>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</si>
  <si>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</si>
  <si>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</si>
  <si>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</si>
  <si>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</si>
  <si>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</si>
  <si>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</si>
  <si>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</si>
  <si>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</si>
  <si>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</si>
  <si>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</si>
  <si>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</si>
  <si>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</si>
  <si>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</si>
  <si>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</si>
  <si>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</si>
  <si>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</si>
  <si>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</si>
  <si>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</si>
  <si>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</si>
  <si>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</si>
  <si>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</si>
  <si>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</si>
  <si>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</si>
  <si>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</si>
  <si>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</si>
  <si>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</si>
  <si>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</si>
  <si>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</si>
  <si>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</si>
  <si>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</si>
  <si>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</si>
  <si>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</si>
  <si>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</si>
  <si>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</si>
  <si>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</si>
  <si>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</si>
  <si>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</si>
  <si>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</si>
  <si>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</si>
  <si>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</si>
  <si>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</si>
  <si>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</si>
  <si>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</si>
  <si>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</si>
  <si>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</si>
  <si>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</si>
  <si>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</si>
  <si>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</si>
  <si>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</si>
  <si>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</si>
  <si>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</si>
  <si>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</si>
  <si>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</si>
  <si>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</si>
  <si>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</si>
  <si>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</si>
  <si>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</si>
  <si>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</si>
  <si>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</si>
  <si>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</si>
  <si>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</si>
  <si>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</si>
  <si>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</si>
  <si>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</si>
  <si>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</si>
  <si>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</si>
  <si>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</si>
  <si>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</si>
  <si>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</si>
  <si>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</si>
  <si>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</si>
  <si>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</si>
  <si>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</si>
  <si>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</si>
  <si>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</si>
  <si>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</si>
  <si>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</si>
  <si>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</si>
  <si>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</si>
  <si>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</si>
  <si>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</si>
  <si>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</si>
  <si>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</si>
  <si>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</si>
  <si>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</si>
  <si>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</si>
  <si>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</si>
  <si>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</si>
  <si>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</si>
  <si>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</si>
  <si>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</si>
  <si>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</si>
  <si>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</si>
  <si>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</si>
  <si>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</si>
  <si>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</si>
  <si>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</si>
  <si>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</si>
  <si>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</si>
  <si>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</si>
  <si>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</si>
  <si>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</si>
  <si>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</si>
  <si>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</si>
  <si>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</si>
  <si>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</si>
  <si>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</si>
  <si>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</si>
  <si>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</si>
  <si>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</si>
  <si>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</si>
  <si>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</si>
  <si>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</si>
  <si>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</si>
  <si>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</si>
  <si>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</si>
  <si>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</si>
  <si>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</si>
  <si>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</si>
  <si>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</si>
  <si>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</si>
  <si>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</si>
  <si>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</si>
  <si>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</si>
  <si>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</si>
  <si>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</si>
  <si>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</si>
  <si>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</si>
  <si>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</si>
  <si>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</si>
  <si>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</si>
  <si>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</si>
  <si>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</si>
  <si>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</si>
  <si>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</si>
  <si>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</si>
  <si>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</si>
  <si>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</si>
  <si>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</si>
  <si>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</si>
  <si>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</si>
  <si>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</si>
  <si>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</si>
  <si>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</si>
  <si>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</si>
  <si>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</si>
  <si>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</si>
  <si>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</si>
  <si>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</si>
  <si>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</si>
  <si>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</si>
  <si>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</si>
  <si>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</si>
  <si>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</si>
  <si>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</si>
  <si>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</si>
  <si>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</si>
  <si>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</si>
  <si>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</si>
  <si>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</si>
  <si>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</si>
  <si>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</si>
  <si>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</si>
  <si>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</si>
  <si>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</si>
  <si>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</si>
  <si>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</si>
  <si>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</si>
  <si>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</si>
  <si>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</si>
  <si>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</si>
  <si>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</si>
  <si>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</si>
  <si>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</si>
  <si>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</si>
  <si>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</si>
  <si>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</si>
  <si>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</si>
  <si>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</si>
  <si>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</si>
  <si>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</si>
  <si>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</si>
  <si>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</si>
  <si>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</si>
  <si>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</si>
  <si>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</si>
  <si>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</si>
  <si>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</si>
  <si>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</si>
  <si>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</si>
  <si>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</si>
  <si>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</si>
  <si>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</si>
  <si>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</si>
  <si>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</si>
  <si>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</si>
  <si>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</si>
  <si>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</si>
  <si>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</si>
  <si>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</si>
  <si>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</si>
  <si>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</si>
  <si>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</si>
  <si>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</si>
  <si>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</si>
  <si>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</si>
  <si>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</si>
  <si>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</si>
  <si>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</si>
  <si>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</si>
  <si>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</si>
  <si>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</si>
  <si>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</si>
  <si>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</si>
  <si>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</si>
  <si>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</si>
  <si>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</si>
  <si>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</si>
  <si>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</si>
  <si>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</si>
  <si>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</si>
  <si>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</si>
  <si>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</si>
  <si>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</si>
  <si>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</si>
  <si>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</si>
  <si>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</si>
  <si>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</si>
  <si>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</si>
  <si>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</si>
  <si>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</si>
  <si>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</si>
  <si>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</si>
  <si>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</si>
  <si>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</si>
  <si>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</si>
  <si>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</si>
  <si>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</si>
  <si>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</si>
  <si>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</si>
  <si>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</si>
  <si>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</si>
  <si>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</si>
  <si>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</si>
  <si>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</si>
  <si>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</si>
  <si>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</si>
  <si>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</si>
  <si>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</si>
  <si>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</si>
  <si>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</si>
  <si>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</si>
  <si>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</si>
  <si>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</si>
  <si>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</si>
  <si>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</si>
  <si>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</si>
  <si>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</si>
  <si>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</si>
  <si>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</si>
  <si>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</si>
  <si>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</si>
  <si>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</si>
  <si>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</si>
  <si>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</si>
  <si>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</si>
  <si>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</si>
  <si>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</si>
  <si>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</si>
  <si>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</si>
  <si>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</si>
  <si>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</si>
  <si>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</si>
  <si>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</si>
  <si>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</si>
  <si>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</si>
  <si>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</si>
  <si>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</si>
  <si>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</si>
  <si>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</si>
  <si>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</si>
  <si>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</si>
  <si>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</si>
  <si>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</si>
  <si>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</si>
  <si>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</si>
  <si>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</si>
  <si>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</si>
  <si>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</si>
  <si>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</si>
  <si>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</si>
  <si>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</si>
  <si>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</si>
  <si>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</si>
  <si>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</si>
  <si>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</si>
  <si>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</si>
  <si>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</si>
  <si>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</si>
  <si>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</si>
  <si>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</si>
  <si>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</si>
  <si>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</si>
  <si>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</si>
  <si>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</si>
  <si>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</si>
  <si>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</si>
  <si>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</si>
  <si>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</si>
  <si>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</si>
  <si>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</si>
  <si>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</si>
  <si>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</si>
  <si>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</si>
  <si>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</si>
  <si>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</si>
  <si>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</si>
  <si>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</si>
  <si>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</si>
  <si>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</si>
  <si>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</si>
  <si>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</si>
  <si>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</si>
  <si>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</si>
  <si>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</si>
  <si>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</si>
  <si>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</si>
  <si>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</si>
  <si>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</si>
  <si>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</si>
  <si>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</si>
  <si>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</si>
  <si>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</si>
  <si>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</si>
  <si>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</si>
  <si>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</si>
  <si>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</si>
  <si>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</si>
  <si>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</si>
  <si>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</si>
  <si>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</si>
  <si>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</si>
  <si>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</si>
  <si>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</si>
  <si>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</si>
  <si>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</si>
  <si>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</si>
  <si>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</si>
  <si>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</si>
  <si>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</si>
  <si>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</si>
  <si>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</si>
  <si>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</si>
  <si>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</si>
  <si>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</si>
  <si>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</si>
  <si>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</si>
  <si>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</si>
  <si>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</si>
  <si>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</si>
  <si>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</si>
  <si>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</si>
  <si>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</si>
  <si>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</si>
  <si>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</si>
  <si>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</si>
  <si>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</si>
  <si>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</si>
  <si>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</si>
  <si>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</si>
  <si>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</si>
  <si>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</si>
  <si>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</si>
  <si>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</si>
  <si>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</si>
  <si>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</si>
  <si>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</si>
  <si>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</si>
  <si>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</si>
  <si>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</si>
  <si>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</si>
  <si>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</si>
  <si>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</si>
  <si>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</si>
  <si>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</si>
  <si>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</si>
  <si>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</si>
  <si>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</si>
  <si>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</si>
  <si>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</si>
  <si>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</si>
  <si>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</si>
  <si>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</si>
  <si>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</si>
  <si>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</si>
  <si>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</si>
  <si>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</si>
  <si>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</si>
  <si>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</si>
  <si>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</si>
  <si>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</si>
  <si>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</si>
  <si>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</si>
  <si>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</si>
  <si>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</si>
  <si>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</si>
  <si>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</si>
  <si>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</si>
  <si>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</si>
  <si>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</si>
  <si>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</si>
  <si>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</si>
  <si>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</si>
  <si>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</si>
  <si>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</si>
  <si>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</si>
  <si>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</si>
  <si>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</si>
  <si>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</si>
  <si>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</si>
  <si>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</si>
  <si>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</si>
  <si>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</si>
  <si>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</si>
  <si>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</si>
  <si>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</si>
  <si>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</si>
  <si>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</si>
  <si>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</si>
  <si>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</si>
  <si>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</si>
  <si>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</si>
  <si>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</si>
  <si>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</si>
  <si>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</si>
  <si>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</si>
  <si>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</si>
  <si>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</si>
  <si>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</si>
  <si>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</si>
  <si>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</si>
  <si>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</si>
  <si>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</si>
  <si>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</si>
  <si>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</si>
  <si>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</si>
  <si>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</si>
  <si>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</si>
  <si>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</si>
  <si>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</si>
  <si>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</si>
  <si>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</si>
  <si>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</si>
  <si>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</si>
  <si>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</si>
  <si>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</si>
  <si>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</si>
  <si>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</si>
  <si>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</si>
  <si>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</si>
  <si>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</si>
  <si>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</si>
  <si>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</si>
  <si>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</si>
  <si>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</si>
  <si>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</si>
  <si>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</si>
  <si>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</si>
  <si>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</si>
  <si>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</si>
  <si>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</si>
  <si>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</si>
  <si>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</si>
  <si>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</si>
  <si>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</si>
  <si>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</si>
  <si>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</si>
  <si>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</si>
  <si>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</si>
  <si>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</si>
  <si>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</si>
  <si>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</si>
  <si>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</si>
  <si>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</si>
  <si>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</si>
  <si>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</si>
  <si>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</si>
  <si>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</si>
  <si>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</si>
  <si>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</si>
  <si>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</si>
  <si>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</si>
  <si>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</si>
  <si>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</si>
  <si>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</si>
  <si>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</si>
  <si>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</si>
  <si>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</si>
  <si>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</si>
  <si>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</si>
  <si>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</si>
  <si>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</si>
  <si>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</si>
  <si>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</si>
  <si>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</si>
  <si>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</si>
  <si>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</si>
  <si>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</si>
  <si>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</si>
  <si>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</si>
  <si>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</si>
  <si>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</si>
  <si>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</si>
  <si>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</si>
  <si>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</si>
  <si>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</si>
  <si>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</si>
  <si>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</si>
  <si>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</si>
  <si>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</si>
  <si>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</si>
  <si>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</si>
  <si>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</si>
  <si>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</si>
  <si>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</si>
  <si>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</si>
  <si>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</si>
  <si>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</si>
  <si>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</si>
  <si>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</si>
  <si>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</si>
  <si>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</si>
  <si>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</si>
  <si>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</si>
  <si>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</si>
  <si>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</si>
  <si>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</si>
  <si>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</si>
  <si>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</si>
  <si>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</si>
  <si>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</si>
  <si>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</si>
  <si>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</si>
  <si>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</si>
  <si>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</si>
  <si>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</si>
  <si>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</si>
  <si>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</si>
  <si>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</si>
  <si>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</si>
  <si>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</si>
  <si>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</si>
  <si>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</si>
  <si>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</si>
  <si>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</si>
  <si>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</si>
  <si>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</si>
  <si>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</si>
  <si>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</si>
  <si>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</si>
  <si>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</si>
  <si>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</si>
  <si>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</si>
  <si>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</si>
  <si>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</si>
  <si>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</si>
  <si>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</si>
  <si>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</si>
  <si>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</si>
  <si>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</si>
  <si>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</si>
  <si>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</si>
  <si>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</si>
  <si>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</si>
  <si>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</si>
  <si>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</si>
  <si>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</si>
  <si>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</si>
  <si>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</si>
  <si>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</si>
  <si>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</si>
  <si>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</si>
  <si>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</si>
  <si>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</si>
  <si>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</si>
  <si>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</si>
  <si>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</si>
  <si>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</si>
  <si>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</si>
  <si>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</si>
  <si>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</si>
  <si>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</si>
  <si>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</si>
  <si>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</si>
  <si>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</si>
  <si>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</si>
  <si>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</si>
  <si>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</si>
  <si>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</si>
  <si>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</si>
  <si>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</si>
  <si>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</si>
  <si>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</si>
  <si>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</si>
  <si>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</si>
  <si>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</si>
  <si>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</si>
  <si>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</si>
  <si>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</si>
  <si>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</si>
  <si>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</si>
  <si>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</si>
  <si>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</si>
  <si>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</si>
  <si>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</si>
  <si>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</si>
  <si>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</si>
  <si>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</si>
  <si>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</si>
  <si>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</si>
  <si>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</si>
  <si>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</si>
  <si>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</si>
  <si>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</si>
  <si>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</si>
  <si>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</si>
  <si>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</si>
  <si>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</si>
  <si>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</si>
  <si>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</si>
  <si>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</si>
  <si>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</si>
  <si>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</si>
  <si>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</si>
  <si>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</si>
  <si>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</si>
  <si>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</si>
  <si>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</si>
  <si>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</si>
  <si>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</si>
  <si>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</si>
  <si>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</si>
  <si>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</si>
  <si>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</si>
  <si>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</si>
  <si>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</si>
  <si>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</si>
  <si>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</si>
  <si>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</si>
  <si>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</si>
  <si>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</si>
  <si>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</si>
  <si>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</si>
  <si>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</si>
  <si>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</si>
  <si>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</si>
  <si>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</si>
  <si>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</si>
  <si>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</si>
  <si>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</si>
  <si>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</si>
  <si>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</si>
  <si>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</si>
  <si>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</si>
  <si>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</si>
  <si>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</si>
  <si>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</si>
  <si>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</si>
  <si>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</si>
  <si>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</si>
  <si>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</si>
  <si>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</si>
  <si>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</si>
  <si>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</si>
  <si>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</si>
  <si>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</si>
  <si>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</si>
  <si>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</si>
  <si>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</si>
  <si>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</si>
  <si>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</si>
  <si>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</si>
  <si>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</si>
  <si>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</si>
  <si>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</si>
  <si>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</si>
  <si>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</si>
  <si>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</si>
  <si>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</si>
  <si>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</si>
  <si>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</si>
  <si>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</si>
  <si>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</si>
  <si>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</si>
  <si>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</si>
  <si>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</si>
  <si>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</si>
  <si>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</si>
  <si>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</si>
  <si>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</si>
  <si>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</si>
  <si>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</si>
  <si>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</si>
  <si>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</si>
  <si>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</si>
  <si>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</si>
  <si>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</si>
  <si>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</si>
  <si>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</si>
  <si>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</si>
  <si>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</si>
  <si>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</si>
  <si>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</si>
  <si>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</si>
  <si>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</si>
  <si>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</si>
  <si>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</si>
  <si>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</si>
  <si>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</si>
  <si>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</si>
  <si>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</si>
  <si>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</si>
  <si>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</si>
  <si>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</si>
  <si>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</si>
  <si>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</si>
  <si>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</si>
  <si>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</si>
  <si>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</si>
  <si>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</si>
  <si>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</si>
  <si>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</si>
  <si>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</si>
  <si>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</si>
  <si>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</si>
  <si>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</si>
  <si>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</si>
  <si>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</si>
  <si>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</si>
  <si>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</si>
  <si>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</si>
  <si>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</si>
  <si>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</si>
  <si>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</si>
  <si>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</si>
  <si>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</si>
  <si>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</si>
  <si>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</si>
  <si>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</si>
  <si>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</si>
  <si>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</si>
  <si>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</si>
  <si>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</si>
  <si>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</si>
  <si>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</si>
  <si>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</si>
  <si>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</si>
  <si>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</si>
  <si>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</si>
  <si>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</si>
  <si>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</si>
  <si>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</si>
  <si>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</si>
  <si>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</si>
  <si>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</si>
  <si>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</si>
  <si>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</si>
  <si>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</si>
  <si>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</si>
  <si>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</si>
  <si>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</si>
  <si>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</si>
  <si>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</si>
  <si>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</si>
  <si>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</si>
  <si>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</si>
  <si>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</si>
  <si>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</si>
  <si>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</si>
  <si>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</si>
  <si>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</si>
  <si>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</si>
  <si>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</si>
  <si>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</si>
  <si>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</si>
  <si>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</si>
  <si>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</si>
  <si>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</si>
  <si>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</si>
  <si>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</si>
  <si>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</si>
  <si>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</si>
  <si>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</si>
  <si>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</si>
  <si>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</si>
  <si>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</si>
  <si>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</si>
  <si>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</si>
  <si>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</si>
  <si>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</si>
  <si>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</si>
  <si>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</si>
  <si>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</si>
  <si>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</si>
  <si>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</si>
  <si>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</si>
  <si>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</si>
  <si>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</si>
  <si>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</si>
  <si>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</si>
  <si>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</si>
  <si>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</si>
  <si>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</si>
  <si>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</si>
  <si>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</si>
  <si>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</si>
  <si>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</si>
  <si>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</si>
  <si>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</si>
  <si>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</si>
  <si>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</si>
  <si>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</si>
  <si>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</si>
  <si>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</si>
  <si>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</si>
  <si>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</si>
  <si>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</si>
  <si>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</si>
  <si>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</si>
  <si>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</si>
  <si>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</si>
  <si>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</si>
  <si>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</si>
  <si>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</si>
  <si>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</si>
  <si>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</si>
  <si>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</si>
  <si>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</si>
  <si>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</si>
  <si>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</si>
  <si>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</si>
  <si>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</si>
  <si>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</si>
  <si>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</si>
  <si>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</si>
  <si>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</si>
  <si>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</si>
  <si>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</si>
  <si>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</si>
  <si>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</si>
  <si>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</si>
  <si>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</si>
  <si>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</si>
  <si>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</si>
  <si>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</si>
  <si>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</si>
  <si>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</si>
  <si>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</si>
  <si>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</si>
  <si>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</si>
  <si>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</si>
  <si>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</si>
  <si>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</si>
  <si>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</si>
  <si>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</si>
  <si>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</si>
  <si>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</si>
  <si>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</si>
  <si>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</si>
  <si>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</si>
  <si>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</si>
  <si>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</si>
  <si>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</si>
  <si>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</si>
  <si>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</si>
  <si>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</si>
  <si>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</si>
  <si>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</si>
  <si>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</si>
  <si>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</si>
  <si>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</si>
  <si>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</si>
  <si>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</si>
  <si>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</si>
  <si>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</si>
  <si>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</si>
  <si>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</si>
  <si>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</si>
  <si>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</si>
  <si>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</si>
  <si>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</si>
  <si>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</si>
  <si>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</si>
  <si>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</si>
  <si>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</si>
  <si>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</si>
  <si>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</si>
  <si>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</si>
  <si>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</si>
  <si>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</si>
  <si>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</si>
  <si>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</si>
  <si>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</si>
  <si>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</si>
  <si>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</si>
  <si>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</si>
  <si>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</si>
  <si>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</si>
  <si>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</si>
  <si>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</si>
  <si>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</si>
  <si>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</si>
  <si>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</si>
  <si>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</si>
  <si>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</si>
  <si>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</si>
  <si>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</si>
  <si>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</si>
  <si>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</si>
  <si>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</si>
  <si>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</si>
  <si>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</si>
  <si>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</si>
  <si>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</si>
  <si>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</si>
  <si>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</si>
  <si>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</si>
  <si>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</si>
  <si>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</si>
  <si>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</si>
  <si>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</si>
  <si>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</si>
  <si>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</si>
  <si>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</si>
  <si>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</si>
  <si>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</si>
  <si>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</si>
  <si>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</si>
  <si>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</si>
  <si>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</si>
  <si>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</si>
  <si>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</si>
  <si>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</si>
  <si>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</si>
  <si>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</si>
  <si>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</si>
  <si>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</si>
  <si>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</si>
  <si>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</si>
  <si>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</si>
  <si>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</si>
  <si>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</si>
  <si>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</si>
  <si>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</si>
  <si>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</si>
  <si>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</si>
  <si>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</si>
  <si>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</si>
  <si>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</si>
  <si>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</si>
  <si>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</si>
  <si>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</si>
  <si>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</si>
  <si>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</si>
  <si>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</si>
  <si>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</si>
  <si>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</si>
  <si>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</si>
  <si>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</si>
  <si>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</si>
  <si>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</si>
  <si>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</si>
  <si>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</si>
  <si>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</si>
  <si>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</si>
  <si>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</si>
  <si>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</si>
  <si>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</si>
  <si>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</si>
  <si>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</si>
  <si>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</si>
  <si>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</si>
  <si>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</si>
  <si>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</si>
  <si>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</si>
  <si>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</si>
  <si>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</si>
  <si>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</si>
  <si>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</si>
  <si>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</si>
  <si>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</si>
  <si>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</si>
  <si>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</si>
  <si>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</si>
  <si>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</si>
  <si>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</si>
  <si>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</si>
  <si>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</si>
  <si>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</si>
  <si>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</si>
  <si>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</si>
  <si>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</si>
  <si>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</si>
  <si>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</si>
  <si>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</si>
  <si>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</si>
  <si>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</si>
  <si>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</si>
  <si>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</si>
  <si>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</si>
  <si>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</si>
  <si>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</si>
  <si>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</si>
  <si>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</si>
  <si>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</si>
  <si>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</si>
  <si>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</si>
  <si>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</si>
  <si>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</si>
  <si>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</si>
  <si>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</si>
  <si>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</si>
  <si>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</si>
  <si>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</si>
  <si>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</si>
  <si>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</si>
  <si>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</si>
  <si>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</si>
  <si>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</si>
  <si>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</si>
  <si>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</si>
  <si>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</si>
  <si>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</si>
  <si>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</si>
  <si>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</si>
  <si>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</si>
  <si>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</si>
  <si>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</si>
  <si>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</si>
  <si>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</si>
  <si>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</si>
  <si>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</si>
  <si>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</si>
  <si>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</si>
  <si>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</si>
  <si>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</si>
  <si>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</si>
  <si>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</si>
  <si>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</si>
  <si>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</si>
  <si>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</si>
  <si>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</si>
  <si>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</si>
  <si>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</si>
  <si>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</si>
  <si>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</si>
  <si>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</si>
  <si>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</si>
  <si>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</si>
  <si>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</si>
  <si>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</si>
  <si>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</si>
  <si>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</si>
  <si>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</si>
  <si>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</si>
  <si>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</si>
  <si>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</si>
  <si>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</si>
  <si>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</si>
  <si>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</si>
  <si>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</si>
  <si>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</si>
  <si>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</si>
  <si>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</si>
  <si>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</si>
  <si>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</si>
  <si>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</si>
  <si>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</si>
  <si>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</si>
  <si>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</si>
  <si>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</si>
  <si>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</si>
  <si>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</si>
  <si>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</si>
  <si>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</si>
  <si>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</si>
  <si>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</si>
  <si>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</si>
  <si>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</si>
  <si>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</si>
  <si>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</si>
  <si>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</si>
  <si>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</si>
  <si>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</si>
  <si>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</si>
  <si>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</si>
  <si>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</si>
  <si>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</si>
  <si>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</si>
  <si>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</si>
  <si>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</si>
  <si>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</si>
  <si>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</si>
  <si>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</si>
  <si>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</si>
  <si>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</si>
  <si>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</si>
  <si>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</si>
  <si>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</si>
  <si>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</si>
  <si>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</si>
  <si>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</si>
  <si>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</si>
  <si>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</si>
  <si>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</si>
  <si>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</si>
  <si>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</si>
  <si>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</si>
  <si>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</si>
  <si>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</si>
  <si>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</si>
  <si>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</si>
  <si>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</si>
  <si>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</si>
  <si>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</si>
  <si>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</si>
  <si>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</si>
  <si>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</si>
  <si>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</si>
  <si>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</si>
  <si>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</si>
  <si>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</si>
  <si>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</si>
  <si>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</si>
  <si>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</si>
  <si>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</si>
  <si>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</si>
  <si>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</si>
  <si>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</si>
  <si>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</si>
  <si>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</si>
  <si>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</si>
  <si>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</si>
  <si>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</si>
  <si>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</si>
  <si>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</si>
  <si>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</si>
  <si>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</si>
  <si>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</si>
  <si>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</si>
  <si>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</si>
  <si>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</si>
  <si>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</si>
  <si>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</si>
  <si>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</si>
  <si>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</si>
  <si>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</si>
  <si>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</si>
  <si>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</si>
  <si>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</si>
  <si>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</si>
  <si>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</si>
  <si>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</si>
  <si>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</si>
  <si>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</si>
  <si>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</si>
  <si>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</si>
  <si>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</si>
  <si>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</si>
  <si>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</si>
  <si>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</si>
  <si>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</si>
  <si>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</si>
  <si>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</si>
  <si>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</si>
  <si>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</si>
  <si>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</si>
  <si>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</si>
  <si>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</si>
  <si>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</si>
  <si>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</si>
  <si>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</si>
  <si>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</si>
  <si>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</si>
  <si>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</si>
  <si>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</si>
  <si>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</si>
  <si>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</si>
  <si>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</si>
  <si>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</si>
  <si>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</si>
  <si>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</si>
  <si>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</si>
  <si>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</si>
  <si>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</si>
  <si>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</si>
  <si>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</si>
  <si>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</si>
  <si>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</si>
  <si>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</si>
  <si>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</si>
  <si>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</si>
  <si>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</si>
  <si>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</si>
  <si>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</si>
  <si>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</si>
  <si>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</si>
  <si>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</si>
  <si>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</si>
  <si>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</si>
  <si>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</si>
  <si>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</si>
  <si>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</si>
  <si>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</si>
  <si>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</si>
  <si>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</si>
  <si>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</si>
  <si>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</si>
  <si>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</si>
  <si>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</si>
  <si>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</si>
  <si>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</si>
  <si>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</si>
  <si>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</si>
  <si>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</si>
  <si>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</si>
  <si>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</si>
  <si>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</si>
  <si>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</si>
  <si>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</si>
  <si>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</si>
  <si>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</si>
  <si>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</si>
  <si>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</si>
  <si>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</si>
  <si>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</si>
  <si>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</si>
  <si>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</si>
  <si>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</si>
  <si>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</si>
  <si>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</si>
  <si>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</si>
  <si>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</si>
  <si>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</si>
  <si>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</si>
  <si>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</si>
  <si>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</si>
  <si>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</si>
  <si>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</si>
  <si>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</si>
  <si>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</si>
  <si>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</si>
  <si>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</si>
  <si>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</si>
  <si>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</si>
  <si>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</si>
  <si>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</si>
  <si>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</si>
  <si>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</si>
  <si>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</si>
  <si>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</si>
  <si>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</si>
  <si>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</si>
  <si>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</si>
  <si>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</si>
  <si>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</si>
  <si>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</si>
  <si>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</si>
  <si>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</si>
  <si>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</si>
  <si>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</si>
  <si>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</si>
  <si>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</si>
  <si>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</si>
  <si>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</si>
  <si>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</si>
  <si>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</si>
  <si>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</si>
  <si>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</si>
  <si>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</si>
  <si>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</si>
  <si>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</si>
  <si>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</si>
  <si>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</si>
  <si>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</si>
  <si>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</si>
  <si>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</si>
  <si>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</si>
  <si>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</si>
  <si>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</si>
  <si>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</si>
  <si>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</si>
  <si>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</si>
  <si>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</si>
  <si>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</si>
  <si>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</si>
  <si>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</si>
  <si>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</si>
  <si>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</si>
  <si>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</si>
  <si>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</si>
  <si>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</si>
  <si>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</si>
  <si>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</si>
  <si>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</si>
  <si>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</si>
  <si>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</si>
  <si>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</si>
  <si>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</si>
  <si>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</si>
  <si>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</si>
  <si>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</si>
  <si>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</si>
  <si>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</si>
  <si>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</si>
  <si>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</si>
  <si>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</si>
  <si>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</si>
  <si>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</si>
  <si>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</si>
  <si>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</si>
  <si>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</si>
  <si>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</si>
  <si>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</si>
  <si>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</si>
  <si>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</si>
  <si>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</si>
  <si>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</si>
  <si>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</si>
  <si>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</si>
  <si>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</si>
  <si>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</si>
  <si>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</si>
  <si>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</si>
  <si>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</si>
  <si>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</si>
  <si>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</si>
  <si>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</si>
  <si>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</si>
  <si>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</si>
  <si>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</si>
  <si>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</si>
  <si>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</si>
  <si>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</si>
  <si>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</si>
  <si>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</si>
  <si>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</si>
  <si>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</si>
  <si>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</si>
  <si>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</si>
  <si>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</si>
  <si>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</si>
  <si>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</si>
  <si>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</si>
  <si>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</si>
  <si>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</si>
  <si>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</si>
  <si>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</si>
  <si>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</si>
  <si>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</si>
  <si>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</si>
  <si>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</si>
  <si>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</si>
  <si>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</si>
  <si>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</si>
  <si>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</si>
  <si>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</si>
  <si>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</si>
  <si>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</si>
  <si>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</si>
  <si>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</si>
  <si>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</si>
  <si>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</si>
  <si>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</si>
  <si>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</si>
  <si>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</si>
  <si>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</si>
  <si>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</si>
  <si>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</si>
  <si>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</si>
  <si>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</si>
  <si>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</si>
  <si>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</si>
  <si>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</si>
  <si>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</si>
  <si>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</si>
  <si>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</si>
  <si>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</si>
  <si>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</si>
  <si>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</si>
  <si>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</si>
  <si>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</si>
  <si>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</si>
  <si>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</si>
  <si>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</si>
  <si>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</si>
  <si>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</si>
  <si>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</si>
  <si>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</si>
  <si>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</si>
  <si>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</si>
  <si>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</si>
  <si>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</si>
  <si>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</si>
  <si>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</si>
  <si>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</si>
  <si>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</si>
  <si>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</si>
  <si>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</si>
  <si>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</si>
  <si>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</si>
  <si>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</si>
  <si>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</si>
  <si>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</si>
  <si>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</si>
  <si>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</si>
  <si>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</si>
  <si>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</si>
  <si>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</si>
  <si>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</si>
  <si>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</si>
  <si>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</si>
  <si>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</si>
  <si>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</si>
  <si>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</si>
  <si>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</si>
  <si>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</si>
  <si>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</si>
  <si>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</si>
  <si>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</si>
  <si>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</si>
  <si>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</si>
  <si>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</si>
  <si>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</si>
  <si>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</si>
  <si>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</si>
  <si>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</si>
  <si>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</si>
  <si>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</si>
  <si>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</si>
  <si>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</si>
  <si>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</si>
  <si>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</si>
  <si>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</si>
  <si>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</si>
  <si>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</si>
  <si>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</si>
  <si>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</si>
  <si>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</si>
  <si>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</si>
  <si>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</si>
  <si>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</si>
  <si>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</si>
  <si>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</si>
  <si>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</si>
  <si>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</si>
  <si>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</si>
  <si>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</si>
  <si>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</si>
  <si>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</si>
  <si>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</si>
  <si>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</si>
  <si>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</si>
  <si>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</si>
  <si>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</si>
  <si>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</si>
  <si>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</si>
  <si>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</si>
  <si>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</si>
  <si>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</si>
  <si>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</si>
  <si>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</si>
  <si>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</si>
  <si>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</si>
  <si>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</si>
  <si>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</si>
  <si>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</si>
  <si>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</si>
  <si>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</si>
  <si>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</si>
  <si>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</si>
  <si>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</si>
  <si>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</si>
  <si>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</si>
  <si>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</si>
  <si>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</si>
  <si>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</si>
  <si>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</si>
  <si>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</si>
  <si>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</si>
  <si>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</si>
  <si>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</si>
  <si>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</si>
  <si>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</si>
  <si>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</si>
  <si>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</si>
  <si>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</si>
  <si>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</si>
  <si>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</si>
  <si>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</si>
  <si>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</si>
  <si>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</si>
  <si>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</si>
  <si>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</si>
  <si>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</si>
  <si>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</si>
  <si>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</si>
  <si>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</si>
  <si>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</si>
  <si>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</si>
  <si>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</si>
  <si>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</si>
  <si>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</si>
  <si>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</si>
  <si>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</si>
  <si>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</si>
  <si>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</si>
  <si>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</si>
  <si>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</si>
  <si>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</si>
  <si>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</si>
  <si>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</si>
  <si>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</si>
  <si>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</si>
  <si>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</si>
  <si>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</si>
  <si>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</si>
  <si>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</si>
  <si>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</si>
  <si>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</si>
  <si>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</si>
  <si>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</si>
  <si>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</si>
  <si>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</si>
  <si>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</si>
  <si>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</si>
  <si>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</si>
  <si>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</si>
  <si>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</si>
  <si>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</si>
  <si>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</si>
  <si>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</si>
  <si>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</si>
  <si>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</si>
  <si>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</si>
  <si>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</si>
  <si>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</si>
  <si>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</si>
  <si>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</si>
  <si>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</si>
  <si>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</si>
  <si>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</si>
  <si>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</si>
  <si>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</si>
  <si>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</si>
  <si>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</si>
  <si>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</si>
  <si>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</si>
  <si>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</si>
  <si>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</si>
  <si>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</si>
  <si>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</si>
  <si>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</si>
  <si>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</si>
  <si>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</si>
  <si>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</si>
  <si>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</si>
  <si>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</si>
  <si>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</si>
  <si>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</si>
  <si>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</si>
  <si>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</si>
  <si>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</si>
  <si>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</si>
  <si>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</si>
  <si>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</si>
  <si>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</si>
  <si>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</si>
  <si>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</si>
  <si>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</si>
  <si>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</si>
  <si>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</si>
  <si>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</si>
  <si>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</si>
  <si>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</si>
  <si>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</si>
  <si>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</si>
  <si>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</si>
  <si>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</si>
  <si>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</si>
  <si>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</si>
  <si>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</si>
  <si>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</si>
  <si>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</si>
  <si>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</si>
  <si>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</si>
  <si>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</si>
  <si>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</si>
  <si>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</si>
  <si>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</si>
  <si>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</si>
  <si>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</si>
  <si>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</si>
  <si>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</si>
  <si>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</si>
  <si>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</si>
  <si>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</si>
  <si>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</si>
  <si>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</si>
  <si>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</si>
  <si>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</si>
  <si>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</si>
  <si>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</si>
  <si>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</si>
  <si>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</si>
  <si>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</si>
  <si>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</si>
  <si>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</si>
  <si>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</si>
  <si>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</si>
  <si>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</si>
  <si>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</si>
  <si>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</si>
  <si>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</si>
  <si>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</si>
  <si>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</si>
  <si>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</si>
  <si>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</si>
  <si>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</si>
  <si>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</si>
  <si>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</si>
  <si>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</si>
  <si>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</si>
  <si>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</si>
  <si>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</si>
  <si>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</si>
  <si>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</si>
  <si>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</si>
  <si>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</si>
  <si>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</si>
  <si>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</si>
  <si>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</si>
  <si>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</si>
  <si>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</si>
  <si>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</si>
  <si>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</si>
  <si>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</si>
  <si>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</si>
  <si>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</si>
  <si>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</si>
  <si>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</si>
  <si>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</si>
  <si>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</si>
  <si>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</si>
  <si>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</si>
  <si>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</si>
  <si>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</si>
  <si>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</si>
  <si>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</si>
  <si>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</si>
  <si>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</si>
  <si>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</si>
  <si>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</si>
  <si>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</si>
  <si>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</si>
  <si>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</si>
  <si>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</si>
  <si>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</si>
  <si>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</si>
  <si>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</si>
  <si>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</si>
  <si>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</si>
  <si>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</si>
  <si>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</si>
  <si>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</si>
  <si>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</si>
  <si>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</si>
  <si>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</si>
  <si>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</si>
  <si>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</si>
  <si>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</si>
  <si>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</si>
  <si>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</si>
  <si>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</si>
  <si>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</si>
  <si>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</si>
  <si>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</si>
  <si>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</si>
  <si>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</si>
  <si>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</si>
  <si>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</si>
  <si>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</si>
  <si>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</si>
  <si>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</si>
  <si>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</si>
  <si>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</si>
  <si>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</si>
  <si>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</si>
  <si>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</si>
  <si>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</si>
  <si>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</si>
  <si>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</si>
  <si>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</si>
  <si>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</si>
  <si>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</si>
  <si>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</si>
  <si>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</si>
  <si>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</si>
  <si>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</si>
  <si>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</si>
  <si>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</si>
  <si>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</si>
  <si>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</si>
  <si>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</si>
  <si>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</si>
  <si>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</si>
  <si>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</si>
  <si>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</si>
  <si>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</si>
  <si>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</si>
  <si>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</si>
  <si>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</si>
  <si>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</si>
  <si>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</si>
  <si>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</si>
  <si>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</si>
  <si>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</si>
  <si>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</si>
  <si>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</si>
  <si>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</si>
  <si>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</si>
  <si>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</si>
  <si>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</si>
  <si>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</si>
  <si>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</si>
  <si>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</si>
  <si>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</si>
  <si>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</si>
  <si>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</si>
  <si>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</si>
  <si>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</si>
  <si>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</si>
  <si>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</si>
  <si>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</si>
  <si>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</si>
  <si>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</si>
  <si>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</si>
  <si>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</si>
  <si>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</si>
  <si>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</si>
  <si>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</si>
  <si>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</si>
  <si>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</si>
  <si>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</si>
  <si>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</si>
  <si>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</si>
  <si>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</si>
  <si>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</si>
  <si>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</si>
  <si>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</si>
  <si>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</si>
  <si>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</si>
  <si>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</si>
  <si>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</si>
  <si>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</si>
  <si>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</si>
  <si>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</si>
  <si>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</si>
  <si>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</si>
  <si>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</si>
  <si>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</si>
  <si>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</si>
  <si>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</si>
  <si>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</si>
  <si>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</si>
  <si>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</si>
  <si>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</si>
  <si>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</si>
  <si>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</si>
  <si>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</si>
  <si>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</si>
  <si>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</si>
  <si>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</si>
  <si>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</si>
  <si>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</si>
  <si>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</si>
  <si>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</si>
  <si>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</si>
  <si>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</si>
  <si>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</si>
  <si>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</si>
  <si>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</si>
  <si>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</si>
  <si>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</si>
  <si>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</si>
  <si>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</si>
  <si>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</si>
  <si>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</si>
  <si>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</si>
  <si>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</si>
  <si>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</si>
  <si>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</si>
  <si>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</si>
  <si>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</si>
  <si>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</si>
  <si>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</si>
  <si>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</si>
  <si>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</si>
  <si>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</si>
  <si>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</si>
  <si>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</si>
  <si>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</si>
  <si>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</si>
  <si>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</si>
  <si>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</si>
  <si>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</si>
  <si>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</si>
  <si>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</si>
  <si>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</si>
  <si>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</si>
  <si>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</si>
  <si>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</si>
  <si>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</si>
  <si>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</si>
  <si>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</si>
  <si>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</si>
  <si>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</si>
  <si>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</si>
  <si>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</si>
  <si>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</si>
  <si>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</si>
  <si>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</si>
  <si>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</si>
  <si>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</si>
  <si>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</si>
  <si>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</si>
  <si>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</si>
  <si>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</si>
  <si>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</si>
  <si>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</si>
  <si>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</si>
  <si>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</si>
  <si>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</si>
  <si>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</si>
  <si>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</si>
  <si>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</si>
  <si>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</si>
  <si>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</si>
  <si>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</si>
  <si>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</si>
  <si>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</si>
  <si>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</si>
  <si>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</si>
  <si>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</si>
  <si>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</si>
  <si>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</si>
  <si>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</si>
  <si>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</si>
  <si>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</si>
  <si>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</si>
  <si>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</si>
  <si>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</si>
  <si>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</si>
  <si>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</si>
  <si>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</si>
  <si>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</si>
  <si>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</si>
  <si>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</si>
  <si>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</si>
  <si>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</si>
  <si>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</si>
  <si>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</si>
  <si>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</si>
  <si>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</si>
  <si>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</si>
  <si>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</si>
  <si>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</si>
  <si>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</si>
  <si>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</si>
  <si>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</si>
  <si>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</si>
  <si>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</si>
  <si>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</si>
  <si>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</si>
  <si>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</si>
  <si>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</si>
  <si>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</si>
  <si>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</si>
  <si>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</si>
  <si>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</si>
  <si>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</si>
  <si>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</si>
  <si>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</si>
  <si>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</si>
  <si>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</si>
  <si>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</si>
  <si>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</si>
  <si>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</si>
  <si>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</si>
  <si>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</si>
  <si>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</si>
  <si>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</si>
  <si>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</si>
  <si>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</si>
  <si>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</si>
  <si>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</si>
  <si>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</si>
  <si>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</si>
  <si>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</si>
  <si>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</si>
  <si>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</si>
  <si>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</si>
  <si>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</si>
  <si>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</si>
  <si>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</si>
  <si>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</si>
  <si>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</si>
  <si>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</si>
  <si>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</si>
  <si>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</si>
  <si>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</si>
  <si>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</si>
  <si>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</si>
  <si>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</si>
  <si>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</si>
  <si>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</si>
  <si>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</si>
  <si>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</si>
  <si>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</si>
  <si>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</si>
  <si>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</si>
  <si>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</si>
  <si>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</si>
  <si>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</si>
  <si>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</si>
  <si>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</si>
  <si>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</si>
  <si>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</si>
  <si>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</si>
  <si>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</si>
  <si>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</si>
  <si>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</si>
  <si>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</si>
  <si>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</si>
  <si>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</si>
  <si>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</si>
  <si>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</si>
  <si>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</si>
  <si>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</si>
  <si>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</si>
  <si>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</si>
  <si>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</si>
  <si>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</si>
  <si>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</si>
  <si>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</si>
  <si>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</si>
  <si>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</si>
  <si>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</si>
  <si>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</si>
  <si>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</si>
  <si>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</si>
  <si>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</si>
  <si>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</si>
  <si>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</si>
  <si>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</si>
  <si>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</si>
  <si>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</si>
  <si>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</si>
  <si>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</si>
  <si>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</si>
  <si>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</si>
  <si>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</si>
  <si>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</si>
  <si>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</si>
  <si>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</si>
  <si>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</si>
  <si>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</si>
  <si>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</si>
  <si>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</si>
  <si>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</si>
  <si>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</si>
  <si>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</si>
  <si>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</si>
  <si>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</si>
  <si>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</si>
  <si>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</si>
  <si>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</si>
  <si>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</si>
  <si>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</si>
  <si>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</si>
  <si>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</si>
  <si>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</si>
  <si>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</si>
  <si>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</si>
  <si>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</si>
  <si>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</si>
  <si>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</si>
  <si>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</si>
  <si>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</si>
  <si>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</si>
  <si>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</si>
  <si>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</si>
  <si>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</si>
  <si>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</si>
  <si>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</si>
  <si>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</si>
  <si>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</si>
  <si>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</si>
  <si>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</si>
  <si>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</si>
  <si>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</si>
  <si>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</si>
  <si>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</si>
  <si>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</si>
  <si>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</si>
  <si>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</si>
  <si>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</si>
  <si>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</si>
  <si>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</si>
  <si>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</si>
  <si>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</si>
  <si>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</si>
  <si>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</si>
  <si>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</si>
  <si>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</si>
  <si>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</si>
  <si>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</si>
  <si>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</si>
  <si>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</si>
  <si>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</si>
  <si>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</si>
  <si>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</si>
  <si>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</si>
  <si>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</si>
  <si>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</si>
  <si>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</si>
  <si>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</si>
  <si>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</si>
  <si>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</si>
  <si>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</si>
  <si>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</si>
  <si>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</si>
  <si>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</si>
  <si>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</si>
  <si>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</si>
  <si>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</si>
  <si>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</si>
  <si>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</si>
  <si>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</si>
  <si>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</si>
  <si>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</si>
  <si>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</si>
  <si>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</si>
  <si>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</si>
  <si>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</si>
  <si>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</si>
  <si>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</si>
  <si>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</si>
  <si>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</si>
  <si>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</si>
  <si>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</si>
  <si>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</si>
  <si>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</si>
  <si>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</si>
  <si>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</si>
  <si>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</si>
  <si>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</si>
  <si>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</si>
  <si>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</si>
  <si>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</si>
  <si>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</si>
  <si>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</si>
  <si>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</si>
  <si>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</si>
  <si>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</si>
  <si>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</si>
  <si>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</si>
  <si>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</si>
  <si>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</si>
  <si>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</si>
  <si>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</si>
  <si>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</si>
  <si>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</si>
  <si>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</si>
  <si>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</si>
  <si>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</si>
  <si>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</si>
  <si>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</si>
  <si>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</si>
  <si>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</si>
  <si>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</si>
  <si>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</si>
  <si>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</si>
  <si>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</si>
  <si>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</si>
  <si>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</si>
  <si>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</si>
  <si>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</si>
  <si>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</si>
  <si>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</si>
  <si>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</si>
  <si>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</si>
  <si>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</si>
  <si>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</si>
  <si>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</si>
  <si>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</si>
  <si>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</si>
  <si>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</si>
  <si>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</si>
  <si>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</si>
  <si>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</si>
  <si>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</si>
  <si>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</si>
  <si>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</si>
  <si>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</si>
  <si>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</si>
  <si>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</si>
  <si>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</si>
  <si>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</si>
  <si>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</si>
  <si>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</si>
  <si>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</si>
  <si>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</si>
  <si>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</si>
  <si>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</si>
  <si>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</si>
  <si>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</si>
  <si>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</si>
  <si>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</si>
  <si>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</si>
  <si>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</si>
  <si>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</si>
  <si>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</si>
  <si>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</si>
  <si>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</si>
  <si>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</si>
  <si>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</si>
  <si>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</si>
  <si>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</si>
  <si>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</si>
  <si>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</si>
  <si>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</si>
  <si>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</si>
  <si>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</si>
  <si>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</si>
  <si>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</si>
  <si>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</si>
  <si>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</si>
  <si>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</si>
  <si>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</si>
  <si>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</si>
  <si>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</si>
  <si>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</si>
  <si>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</si>
  <si>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</si>
  <si>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</si>
  <si>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</si>
  <si>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</si>
  <si>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</si>
  <si>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</si>
  <si>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</si>
  <si>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</si>
  <si>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</si>
  <si>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</si>
  <si>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</si>
  <si>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</si>
  <si>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</si>
  <si>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</si>
  <si>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</si>
  <si>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</si>
  <si>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</si>
  <si>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</si>
  <si>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</si>
  <si>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</si>
  <si>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</si>
  <si>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</si>
  <si>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</si>
  <si>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</si>
  <si>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</si>
  <si>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</si>
  <si>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</si>
  <si>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</si>
  <si>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</si>
  <si>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</si>
  <si>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</si>
  <si>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</si>
  <si>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</si>
  <si>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</si>
  <si>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</si>
  <si>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</si>
  <si>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</si>
  <si>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</si>
  <si>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</si>
  <si>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</si>
  <si>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</si>
  <si>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</si>
  <si>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</si>
  <si>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</si>
  <si>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</si>
  <si>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</si>
  <si>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</si>
  <si>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</si>
  <si>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</si>
  <si>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</si>
  <si>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</si>
  <si>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</si>
  <si>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</si>
  <si>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</si>
  <si>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</si>
  <si>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</si>
  <si>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</si>
  <si>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</si>
  <si>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</si>
  <si>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</si>
  <si>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</si>
  <si>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</si>
  <si>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</si>
  <si>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</si>
  <si>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</si>
  <si>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</si>
  <si>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</si>
  <si>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</si>
  <si>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</si>
  <si>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</si>
  <si>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</si>
  <si>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</si>
  <si>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</si>
  <si>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</si>
  <si>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</si>
  <si>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</si>
  <si>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</si>
  <si>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</si>
  <si>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</si>
  <si>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</si>
  <si>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</si>
  <si>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</si>
  <si>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</si>
  <si>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</si>
  <si>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</si>
  <si>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</si>
  <si>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</si>
  <si>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</si>
  <si>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</si>
  <si>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</si>
  <si>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</si>
  <si>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</si>
  <si>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</si>
  <si>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</si>
  <si>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</si>
  <si>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</si>
  <si>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</si>
  <si>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</si>
  <si>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</si>
  <si>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</si>
  <si>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</si>
  <si>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</si>
  <si>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</si>
  <si>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</si>
  <si>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</si>
  <si>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</si>
  <si>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</si>
  <si>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</si>
  <si>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</si>
  <si>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</si>
  <si>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</si>
  <si>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</si>
  <si>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</si>
  <si>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</si>
  <si>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</si>
  <si>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</si>
  <si>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</si>
  <si>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</si>
  <si>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</si>
  <si>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</si>
  <si>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</si>
  <si>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</si>
  <si>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</si>
  <si>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</si>
  <si>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</si>
  <si>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</si>
  <si>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</si>
  <si>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</si>
  <si>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</si>
  <si>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</si>
  <si>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</si>
  <si>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</si>
  <si>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</si>
  <si>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</si>
  <si>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</si>
  <si>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</si>
  <si>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</si>
  <si>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</si>
  <si>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</si>
  <si>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</si>
  <si>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</si>
  <si>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</si>
  <si>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</si>
  <si>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</si>
  <si>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</si>
  <si>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</si>
  <si>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</si>
  <si>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</si>
  <si>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</si>
  <si>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</si>
  <si>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</si>
  <si>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</si>
  <si>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</si>
  <si>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</si>
  <si>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</si>
  <si>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</si>
  <si>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</si>
  <si>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</si>
  <si>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</si>
  <si>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</si>
  <si>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</si>
  <si>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</si>
  <si>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</si>
  <si>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</si>
  <si>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</si>
  <si>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</si>
  <si>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</si>
  <si>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</si>
  <si>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</si>
  <si>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</si>
  <si>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</si>
  <si>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</si>
  <si>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</si>
  <si>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</si>
  <si>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</si>
  <si>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</si>
  <si>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</si>
  <si>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</si>
  <si>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</si>
  <si>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</si>
  <si>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</si>
  <si>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</si>
  <si>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</si>
  <si>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</si>
  <si>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</si>
  <si>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</si>
  <si>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</si>
  <si>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</si>
  <si>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</si>
  <si>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</si>
  <si>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</si>
  <si>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</si>
  <si>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</si>
  <si>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</si>
  <si>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</si>
  <si>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</si>
  <si>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</si>
  <si>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</si>
  <si>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</si>
  <si>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</si>
  <si>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</si>
  <si>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</si>
  <si>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</si>
  <si>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</si>
  <si>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</si>
  <si>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</si>
  <si>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</si>
  <si>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</si>
  <si>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</si>
  <si>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</si>
  <si>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</si>
  <si>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</si>
  <si>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</si>
  <si>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</si>
  <si>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</si>
  <si>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</si>
  <si>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</si>
  <si>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</si>
  <si>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</si>
  <si>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</si>
  <si>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</si>
  <si>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</si>
  <si>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</si>
  <si>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</si>
  <si>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</si>
  <si>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</si>
  <si>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</si>
  <si>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</si>
  <si>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</si>
  <si>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</si>
  <si>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</si>
  <si>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</si>
  <si>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</si>
  <si>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</si>
  <si>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</si>
  <si>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</si>
  <si>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</si>
  <si>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</si>
  <si>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</si>
  <si>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</si>
  <si>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</si>
  <si>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</si>
  <si>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</si>
  <si>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</si>
  <si>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</si>
  <si>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</si>
  <si>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</si>
  <si>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</si>
  <si>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</si>
  <si>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</si>
  <si>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</si>
  <si>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</si>
  <si>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</si>
  <si>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</si>
  <si>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</si>
  <si>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</si>
  <si>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</si>
  <si>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</si>
  <si>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</si>
  <si>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</si>
  <si>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</si>
  <si>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</si>
  <si>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</si>
  <si>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</si>
  <si>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</si>
  <si>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</si>
  <si>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</si>
  <si>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</si>
  <si>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</si>
  <si>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</si>
  <si>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</si>
  <si>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</si>
  <si>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</si>
  <si>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</si>
  <si>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</si>
  <si>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</si>
  <si>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</si>
  <si>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</si>
  <si>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</si>
  <si>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</si>
  <si>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</si>
  <si>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</si>
  <si>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</si>
  <si>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</si>
  <si>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</si>
  <si>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</si>
  <si>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</si>
  <si>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</si>
  <si>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</si>
  <si>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</si>
  <si>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</si>
  <si>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</si>
  <si>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</si>
  <si>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</si>
  <si>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</si>
  <si>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</si>
  <si>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</si>
  <si>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</si>
  <si>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</si>
  <si>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</si>
  <si>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</si>
  <si>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</si>
  <si>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</si>
  <si>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</si>
  <si>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</si>
  <si>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</si>
  <si>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</si>
  <si>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</si>
  <si>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</si>
  <si>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</si>
  <si>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</si>
  <si>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</si>
  <si>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</si>
  <si>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</si>
  <si>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</si>
  <si>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</si>
  <si>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</si>
  <si>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</si>
  <si>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</si>
  <si>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</si>
  <si>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</si>
  <si>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</si>
  <si>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</si>
  <si>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</si>
  <si>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</si>
  <si>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</si>
  <si>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</si>
  <si>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</si>
  <si>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</si>
  <si>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</si>
  <si>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</si>
  <si>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</si>
  <si>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</si>
  <si>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</si>
  <si>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</si>
  <si>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</si>
  <si>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</si>
  <si>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</si>
  <si>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</si>
  <si>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</si>
  <si>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</si>
  <si>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</si>
  <si>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</si>
  <si>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</si>
  <si>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</si>
  <si>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</si>
  <si>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</si>
  <si>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</si>
  <si>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</si>
  <si>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</si>
  <si>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</si>
  <si>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</si>
  <si>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</si>
  <si>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</si>
  <si>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</si>
  <si>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</si>
  <si>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</si>
  <si>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</si>
  <si>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</si>
  <si>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</si>
  <si>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</si>
  <si>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</si>
  <si>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</si>
  <si>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</si>
  <si>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</si>
  <si>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</si>
  <si>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</si>
  <si>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</si>
  <si>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</si>
  <si>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</si>
  <si>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</si>
  <si>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</si>
  <si>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</si>
  <si>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</si>
  <si>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</si>
  <si>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</si>
  <si>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</si>
  <si>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</si>
  <si>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</si>
  <si>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</si>
  <si>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</si>
  <si>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</si>
  <si>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</si>
  <si>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</si>
  <si>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</si>
  <si>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</si>
  <si>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</si>
  <si>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</si>
  <si>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</si>
  <si>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</si>
  <si>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</si>
  <si>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</si>
  <si>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</si>
  <si>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</si>
  <si>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</si>
  <si>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</si>
  <si>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</si>
  <si>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</si>
  <si>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</si>
  <si>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</si>
  <si>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</si>
  <si>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</si>
  <si>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</si>
  <si>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</si>
  <si>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</si>
  <si>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</si>
  <si>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</si>
  <si>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</si>
  <si>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</si>
  <si>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</si>
  <si>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</si>
  <si>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</si>
  <si>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</si>
  <si>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</si>
  <si>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</si>
  <si>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</si>
  <si>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</si>
  <si>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</si>
  <si>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</si>
  <si>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</si>
  <si>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</si>
  <si>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</si>
  <si>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</si>
  <si>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</si>
  <si>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</si>
  <si>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</si>
  <si>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</si>
  <si>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</si>
  <si>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</si>
  <si>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</si>
  <si>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</si>
  <si>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</si>
  <si>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</si>
  <si>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</si>
  <si>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</si>
  <si>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</si>
  <si>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</si>
  <si>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</si>
  <si>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</si>
  <si>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</si>
  <si>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</si>
  <si>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</si>
  <si>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</si>
  <si>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</si>
  <si>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</si>
  <si>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</si>
  <si>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</si>
  <si>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</si>
  <si>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</si>
  <si>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</si>
  <si>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</si>
  <si>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</si>
  <si>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</si>
  <si>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</si>
  <si>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</si>
  <si>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</si>
  <si>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</si>
  <si>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</si>
  <si>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</si>
  <si>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</si>
  <si>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</si>
  <si>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</si>
  <si>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</si>
  <si>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</si>
  <si>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</si>
  <si>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</si>
  <si>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</si>
  <si>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</si>
  <si>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</si>
  <si>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</si>
  <si>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</si>
  <si>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</si>
  <si>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</si>
  <si>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</si>
  <si>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</si>
  <si>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</si>
  <si>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</si>
  <si>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</si>
  <si>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</si>
  <si>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</si>
  <si>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</si>
  <si>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</si>
  <si>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</si>
  <si>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</si>
  <si>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</si>
  <si>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</si>
  <si>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</si>
  <si>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</si>
  <si>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</si>
  <si>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</si>
  <si>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</si>
  <si>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</si>
  <si>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</si>
  <si>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</si>
  <si>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</si>
  <si>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</si>
  <si>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</si>
  <si>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</si>
  <si>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</si>
  <si>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</si>
  <si>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</si>
  <si>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</si>
  <si>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</si>
  <si>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</si>
  <si>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</si>
  <si>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</si>
  <si>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</si>
  <si>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</si>
  <si>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</si>
  <si>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</si>
  <si>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</si>
  <si>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</si>
  <si>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</si>
  <si>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</si>
  <si>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</si>
  <si>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</si>
  <si>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</si>
  <si>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</si>
  <si>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</si>
  <si>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</si>
  <si>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</si>
  <si>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</si>
  <si>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</si>
  <si>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</si>
  <si>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</si>
  <si>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</si>
  <si>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</si>
  <si>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</si>
  <si>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</si>
  <si>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</si>
  <si>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</si>
  <si>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</si>
  <si>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</si>
  <si>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</si>
  <si>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</si>
  <si>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</si>
  <si>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</si>
  <si>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</si>
  <si>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</si>
  <si>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</si>
  <si>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</si>
  <si>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</si>
  <si>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</si>
  <si>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</si>
  <si>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</si>
  <si>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</si>
  <si>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</si>
  <si>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</si>
  <si>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</si>
  <si>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</si>
  <si>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</si>
  <si>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</si>
  <si>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</si>
  <si>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</si>
  <si>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</si>
  <si>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</si>
  <si>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</si>
  <si>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</si>
  <si>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</si>
  <si>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</si>
  <si>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</si>
  <si>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</si>
  <si>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</si>
  <si>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</si>
  <si>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</si>
  <si>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</si>
  <si>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</si>
  <si>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</si>
  <si>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</si>
  <si>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</si>
  <si>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</si>
  <si>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</si>
  <si>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</si>
  <si>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</si>
  <si>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</si>
  <si>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</si>
  <si>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</si>
  <si>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</si>
  <si>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</si>
  <si>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</si>
  <si>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</si>
  <si>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</si>
  <si>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</si>
  <si>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</si>
  <si>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</si>
  <si>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</si>
  <si>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</si>
  <si>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</si>
  <si>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</si>
  <si>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</si>
  <si>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</si>
  <si>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</si>
  <si>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</si>
  <si>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</si>
  <si>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</si>
  <si>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</si>
  <si>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</si>
  <si>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</si>
  <si>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</si>
  <si>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</si>
  <si>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</si>
  <si>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</si>
  <si>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</si>
  <si>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</si>
  <si>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</si>
  <si>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</si>
  <si>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</si>
  <si>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</si>
  <si>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</si>
  <si>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</si>
  <si>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</si>
  <si>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</si>
  <si>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</si>
  <si>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</si>
  <si>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</si>
  <si>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</si>
  <si>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</si>
  <si>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</si>
  <si>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</si>
  <si>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</si>
  <si>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</si>
  <si>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</si>
  <si>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</si>
  <si>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</si>
  <si>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</si>
  <si>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</si>
  <si>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</si>
  <si>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</si>
  <si>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</si>
  <si>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</si>
  <si>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</si>
  <si>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</si>
  <si>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</si>
  <si>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</si>
  <si>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</si>
  <si>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</si>
  <si>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</si>
  <si>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</si>
  <si>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</si>
  <si>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</si>
  <si>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</si>
  <si>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</si>
  <si>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</si>
  <si>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</si>
  <si>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</si>
  <si>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</si>
  <si>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</si>
  <si>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</si>
  <si>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</si>
  <si>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</si>
  <si>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</si>
  <si>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</si>
  <si>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</si>
  <si>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</si>
  <si>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</si>
  <si>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</si>
  <si>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</si>
  <si>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</si>
  <si>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</si>
  <si>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</si>
  <si>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</si>
  <si>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</si>
  <si>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</si>
  <si>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</si>
  <si>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</si>
  <si>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</si>
  <si>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</si>
  <si>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</si>
  <si>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</si>
  <si>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</si>
  <si>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</si>
  <si>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</si>
  <si>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</si>
  <si>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</si>
  <si>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</si>
  <si>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</si>
  <si>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</si>
  <si>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</si>
  <si>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</si>
  <si>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</si>
  <si>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</si>
  <si>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</si>
  <si>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</si>
  <si>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</si>
  <si>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</si>
  <si>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</si>
  <si>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</si>
  <si>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</si>
  <si>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</si>
  <si>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</si>
  <si>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</si>
  <si>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</si>
  <si>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</si>
  <si>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</si>
  <si>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</si>
  <si>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</si>
  <si>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</si>
  <si>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</si>
  <si>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</si>
  <si>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</si>
  <si>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</si>
  <si>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</si>
  <si>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</si>
  <si>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</si>
  <si>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</si>
  <si>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</si>
  <si>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</si>
  <si>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</si>
  <si>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</si>
  <si>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</si>
  <si>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</si>
  <si>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</si>
  <si>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</si>
  <si>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</si>
  <si>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</si>
  <si>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</si>
  <si>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</si>
  <si>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</si>
  <si>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</si>
  <si>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</si>
  <si>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</si>
  <si>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</si>
  <si>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</si>
  <si>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</si>
  <si>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</si>
  <si>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</si>
  <si>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</si>
  <si>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</si>
  <si>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</si>
  <si>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</si>
  <si>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</si>
  <si>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</si>
  <si>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</si>
  <si>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</si>
  <si>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</si>
  <si>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</si>
  <si>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</si>
  <si>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</si>
  <si>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</si>
  <si>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</si>
  <si>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</si>
  <si>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</si>
  <si>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</si>
  <si>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</si>
  <si>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</si>
  <si>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</si>
  <si>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</si>
  <si>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</si>
  <si>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</si>
  <si>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</si>
  <si>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</si>
  <si>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</si>
  <si>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</si>
  <si>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</si>
  <si>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</si>
  <si>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</si>
  <si>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</si>
  <si>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</si>
  <si>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</si>
  <si>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</si>
  <si>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</si>
  <si>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</si>
  <si>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</si>
  <si>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</si>
  <si>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</si>
  <si>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</si>
  <si>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</si>
  <si>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</si>
  <si>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</si>
  <si>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</si>
  <si>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</si>
  <si>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</si>
  <si>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</si>
  <si>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</si>
  <si>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</si>
  <si>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</si>
  <si>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</si>
  <si>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</si>
  <si>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</si>
  <si>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</si>
  <si>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</si>
  <si>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</si>
  <si>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</si>
  <si>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</si>
  <si>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</si>
  <si>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</si>
  <si>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</si>
  <si>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</si>
  <si>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</si>
  <si>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</si>
  <si>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</si>
  <si>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</si>
  <si>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</si>
  <si>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</si>
  <si>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</si>
  <si>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</si>
  <si>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</si>
  <si>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</si>
  <si>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</si>
  <si>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</si>
  <si>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</si>
  <si>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</si>
  <si>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</si>
  <si>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</si>
  <si>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</si>
  <si>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</si>
  <si>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</si>
  <si>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</si>
  <si>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</si>
  <si>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</si>
  <si>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</si>
  <si>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</si>
  <si>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</si>
  <si>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</si>
  <si>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</si>
  <si>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</si>
  <si>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</si>
  <si>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</si>
  <si>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</si>
  <si>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</si>
  <si>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</si>
  <si>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</si>
  <si>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</si>
  <si>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</si>
  <si>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</si>
  <si>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</si>
  <si>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</si>
  <si>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</si>
  <si>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</si>
  <si>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</si>
  <si>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</si>
  <si>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</si>
  <si>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</si>
  <si>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</si>
  <si>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</si>
  <si>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</si>
  <si>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</si>
  <si>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</si>
  <si>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</si>
  <si>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</si>
  <si>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</si>
  <si>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</si>
  <si>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</si>
  <si>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</si>
  <si>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</si>
  <si>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</si>
  <si>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</si>
  <si>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</si>
  <si>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</si>
  <si>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</si>
  <si>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</si>
  <si>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</si>
  <si>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</si>
  <si>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</si>
  <si>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</si>
  <si>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</si>
  <si>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</si>
  <si>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</si>
  <si>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</si>
  <si>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</si>
  <si>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</si>
  <si>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</si>
  <si>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</si>
  <si>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</si>
  <si>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</si>
  <si>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</si>
  <si>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</si>
  <si>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</si>
  <si>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</si>
  <si>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</si>
  <si>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</si>
  <si>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</si>
  <si>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</si>
  <si>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</si>
  <si>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</si>
  <si>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</si>
  <si>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</si>
  <si>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</si>
  <si>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</si>
  <si>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</si>
  <si>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</si>
  <si>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</si>
  <si>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</si>
  <si>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</si>
  <si>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</si>
  <si>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</si>
  <si>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</si>
  <si>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</si>
  <si>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</si>
  <si>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</si>
  <si>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</si>
  <si>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</si>
  <si>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</si>
  <si>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</si>
  <si>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</si>
  <si>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</si>
  <si>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</si>
  <si>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</si>
  <si>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</si>
  <si>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</si>
  <si>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</si>
  <si>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</si>
  <si>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</si>
  <si>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</si>
  <si>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</si>
  <si>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</si>
  <si>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</si>
  <si>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</si>
  <si>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</si>
  <si>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</si>
  <si>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</si>
  <si>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</si>
  <si>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</si>
  <si>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</si>
  <si>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</si>
  <si>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</si>
  <si>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</si>
  <si>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</si>
  <si>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</si>
  <si>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</si>
  <si>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</si>
  <si>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</si>
  <si>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</si>
  <si>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</si>
  <si>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</si>
  <si>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</si>
  <si>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</si>
  <si>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</si>
  <si>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</si>
  <si>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</si>
  <si>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</si>
  <si>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</si>
  <si>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</si>
  <si>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</si>
  <si>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</si>
  <si>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</si>
  <si>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</si>
  <si>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</si>
  <si>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</si>
  <si>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</si>
  <si>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</si>
  <si>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</si>
  <si>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</si>
  <si>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</si>
  <si>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</si>
  <si>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</si>
  <si>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</si>
  <si>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</si>
  <si>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</si>
  <si>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</si>
  <si>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</si>
  <si>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</si>
  <si>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</si>
  <si>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</si>
  <si>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</si>
  <si>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</si>
  <si>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</si>
  <si>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</si>
  <si>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</si>
  <si>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</si>
  <si>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</si>
  <si>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</si>
  <si>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</si>
  <si>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</si>
  <si>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</si>
  <si>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</si>
  <si>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</si>
  <si>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</si>
  <si>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</si>
  <si>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</si>
  <si>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</si>
  <si>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</si>
  <si>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</si>
  <si>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</si>
  <si>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</si>
  <si>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</si>
  <si>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</si>
  <si>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</si>
  <si>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</si>
  <si>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</si>
  <si>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</si>
  <si>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</si>
  <si>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</si>
  <si>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</si>
  <si>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</si>
  <si>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</si>
  <si>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</si>
  <si>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</si>
  <si>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</si>
  <si>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</si>
  <si>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</si>
  <si>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</si>
  <si>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</si>
  <si>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</si>
  <si>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</si>
  <si>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</si>
  <si>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</si>
  <si>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</si>
  <si>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</si>
  <si>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</si>
  <si>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</si>
  <si>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</si>
  <si>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</si>
  <si>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</si>
  <si>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</si>
  <si>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</si>
  <si>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</si>
  <si>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</si>
  <si>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</si>
  <si>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</si>
  <si>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</si>
  <si>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</si>
  <si>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</si>
  <si>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</si>
  <si>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</si>
  <si>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</si>
  <si>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</si>
  <si>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</si>
  <si>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</si>
  <si>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</si>
  <si>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</si>
  <si>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</si>
  <si>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</si>
  <si>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</si>
  <si>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</si>
  <si>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</si>
  <si>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</si>
  <si>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</si>
  <si>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</si>
  <si>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</si>
  <si>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</si>
  <si>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</si>
  <si>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</si>
  <si>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</si>
  <si>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</si>
  <si>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</si>
  <si>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</si>
  <si>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</si>
  <si>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</si>
  <si>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</si>
  <si>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</si>
  <si>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</si>
  <si>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</si>
  <si>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</si>
  <si>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</si>
  <si>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</si>
  <si>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</si>
  <si>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</si>
  <si>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</si>
  <si>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</si>
  <si>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</si>
  <si>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</si>
  <si>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</si>
  <si>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</si>
  <si>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</si>
  <si>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</si>
  <si>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</si>
  <si>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</si>
  <si>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</si>
  <si>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</si>
  <si>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</si>
  <si>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</si>
  <si>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</si>
  <si>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</si>
  <si>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</si>
  <si>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</si>
  <si>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</si>
  <si>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</si>
  <si>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</si>
  <si>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</si>
  <si>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</si>
  <si>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</si>
  <si>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</si>
  <si>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</si>
  <si>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</si>
  <si>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</si>
  <si>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</si>
  <si>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</si>
  <si>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</si>
  <si>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</si>
  <si>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</si>
  <si>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</si>
  <si>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</si>
  <si>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</si>
  <si>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</si>
  <si>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</si>
  <si>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</si>
  <si>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</si>
  <si>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</si>
  <si>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</si>
  <si>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</si>
  <si>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</si>
  <si>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</si>
  <si>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</si>
  <si>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</si>
  <si>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</si>
  <si>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</si>
  <si>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</si>
  <si>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</si>
  <si>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</si>
  <si>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</si>
  <si>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</si>
  <si>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</si>
  <si>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</si>
  <si>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</si>
  <si>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</si>
  <si>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</si>
  <si>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</si>
  <si>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</si>
  <si>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</si>
  <si>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</si>
  <si>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</si>
  <si>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</si>
  <si>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</si>
  <si>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</si>
  <si>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</si>
  <si>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</si>
  <si>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</si>
  <si>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</si>
  <si>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</si>
  <si>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</si>
  <si>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</si>
  <si>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</si>
  <si>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</si>
  <si>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</si>
  <si>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</si>
  <si>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</si>
  <si>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</si>
  <si>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</si>
  <si>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</si>
  <si>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</si>
  <si>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</si>
  <si>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</si>
  <si>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</si>
  <si>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</si>
  <si>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</si>
  <si>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</si>
  <si>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</si>
  <si>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</si>
  <si>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</si>
  <si>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</si>
  <si>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</si>
  <si>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</si>
  <si>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</si>
  <si>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</si>
  <si>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</si>
  <si>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</si>
  <si>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</si>
  <si>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</si>
  <si>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</si>
  <si>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</si>
  <si>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</si>
  <si>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</si>
  <si>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</si>
  <si>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</si>
  <si>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</si>
  <si>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</si>
  <si>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</si>
  <si>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</si>
  <si>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</si>
  <si>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</si>
  <si>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</si>
  <si>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</si>
  <si>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</si>
  <si>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</si>
  <si>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</si>
  <si>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</si>
  <si>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</si>
  <si>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</si>
  <si>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</si>
  <si>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</si>
  <si>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</si>
  <si>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</si>
  <si>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</si>
  <si>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</si>
  <si>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</si>
  <si>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</si>
  <si>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</si>
  <si>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</si>
  <si>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</si>
  <si>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</si>
  <si>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</si>
  <si>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</si>
  <si>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</si>
  <si>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</si>
  <si>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</si>
  <si>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</si>
  <si>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</si>
  <si>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</si>
  <si>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</si>
  <si>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</si>
  <si>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</si>
  <si>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</si>
  <si>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</si>
  <si>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</si>
  <si>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</si>
  <si>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</si>
  <si>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</si>
  <si>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</si>
  <si>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</si>
  <si>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</si>
  <si>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</si>
  <si>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</si>
  <si>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</si>
  <si>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</si>
  <si>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</si>
  <si>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</si>
  <si>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</si>
  <si>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</si>
  <si>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</si>
  <si>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</si>
  <si>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</si>
  <si>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</si>
  <si>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</si>
  <si>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</si>
  <si>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</si>
  <si>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</si>
  <si>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</si>
  <si>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</si>
  <si>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</si>
  <si>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</si>
  <si>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</si>
  <si>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</si>
  <si>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</si>
  <si>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</si>
  <si>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</si>
  <si>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</si>
  <si>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</si>
  <si>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</si>
  <si>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</si>
  <si>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</si>
  <si>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</si>
  <si>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</si>
  <si>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</si>
  <si>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</si>
  <si>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</si>
  <si>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</si>
  <si>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</si>
  <si>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</si>
  <si>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</si>
  <si>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</si>
  <si>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</si>
  <si>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</si>
  <si>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</si>
  <si>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</si>
  <si>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</si>
  <si>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</si>
  <si>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</si>
  <si>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</si>
  <si>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</si>
  <si>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</si>
  <si>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</si>
  <si>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</si>
  <si>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</si>
  <si>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</si>
  <si>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</si>
  <si>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</si>
  <si>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</si>
  <si>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</si>
  <si>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</si>
  <si>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</si>
  <si>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</si>
  <si>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</si>
  <si>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</si>
  <si>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</si>
  <si>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</si>
  <si>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</si>
  <si>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</si>
  <si>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</si>
  <si>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</si>
  <si>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</si>
  <si>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</si>
  <si>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</si>
  <si>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</si>
  <si>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</si>
  <si>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</si>
  <si>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</si>
  <si>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</si>
  <si>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</si>
  <si>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</si>
  <si>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</si>
  <si>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</si>
  <si>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</si>
  <si>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</si>
  <si>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</si>
  <si>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</si>
  <si>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</si>
  <si>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</si>
  <si>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</si>
  <si>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</si>
  <si>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</si>
  <si>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</si>
  <si>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</si>
  <si>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</si>
  <si>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</si>
  <si>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</si>
  <si>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</si>
  <si>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</si>
  <si>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</si>
  <si>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</si>
  <si>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</si>
  <si>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</si>
  <si>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</si>
  <si>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</si>
  <si>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</si>
  <si>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</si>
  <si>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</si>
  <si>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</si>
  <si>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</si>
  <si>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</si>
  <si>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</si>
  <si>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</si>
  <si>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</si>
  <si>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</si>
  <si>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</si>
  <si>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</si>
  <si>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</si>
  <si>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</si>
  <si>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</si>
  <si>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</si>
  <si>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</si>
  <si>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</si>
  <si>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</si>
  <si>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</si>
  <si>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</si>
  <si>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</si>
  <si>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</si>
  <si>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</si>
  <si>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</si>
  <si>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</si>
  <si>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</si>
  <si>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</si>
  <si>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</si>
  <si>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</si>
  <si>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</si>
  <si>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</si>
  <si>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</si>
  <si>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</si>
  <si>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</si>
  <si>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</si>
  <si>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</si>
  <si>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</si>
  <si>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</si>
  <si>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</si>
  <si>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</si>
  <si>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</si>
  <si>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</si>
  <si>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</si>
  <si>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</si>
  <si>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</si>
  <si>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</si>
  <si>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</si>
  <si>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</si>
  <si>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</si>
  <si>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</si>
  <si>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</si>
  <si>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</si>
  <si>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</si>
  <si>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</si>
  <si>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</si>
  <si>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</si>
  <si>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</si>
  <si>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</si>
  <si>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</si>
  <si>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</si>
  <si>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</si>
  <si>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</si>
  <si>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</si>
  <si>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</si>
  <si>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</si>
  <si>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</si>
  <si>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</si>
  <si>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</si>
  <si>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</si>
  <si>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</si>
  <si>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</si>
  <si>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</si>
  <si>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</si>
  <si>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</si>
  <si>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</si>
  <si>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</si>
  <si>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</si>
  <si>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</si>
  <si>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</si>
  <si>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</si>
  <si>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</si>
  <si>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</si>
  <si>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</si>
  <si>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</si>
  <si>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</si>
  <si>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</si>
  <si>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</si>
  <si>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</si>
  <si>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</si>
  <si>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</si>
  <si>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</si>
  <si>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</si>
  <si>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</si>
  <si>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</si>
  <si>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</si>
  <si>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</si>
  <si>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</si>
  <si>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</si>
  <si>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</si>
  <si>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</si>
  <si>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</si>
  <si>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</si>
  <si>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</si>
  <si>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</si>
  <si>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</si>
  <si>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</si>
  <si>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</si>
  <si>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</si>
  <si>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</si>
  <si>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</si>
  <si>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</si>
  <si>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</si>
  <si>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</si>
  <si>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</si>
  <si>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</si>
  <si>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</si>
  <si>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</si>
  <si>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</si>
  <si>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</si>
  <si>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</si>
  <si>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</si>
  <si>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</si>
  <si>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</si>
  <si>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</si>
  <si>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</si>
  <si>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</si>
  <si>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</si>
  <si>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</si>
  <si>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</si>
  <si>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</si>
  <si>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</si>
  <si>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</si>
  <si>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</si>
  <si>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</si>
  <si>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</si>
  <si>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</si>
  <si>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</si>
  <si>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</si>
  <si>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</si>
  <si>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</si>
  <si>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</si>
  <si>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</si>
  <si>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</si>
  <si>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</si>
  <si>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</si>
  <si>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</si>
  <si>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</si>
  <si>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</si>
  <si>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</si>
  <si>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</si>
  <si>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</si>
  <si>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</si>
  <si>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</si>
  <si>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</si>
  <si>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</si>
  <si>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</si>
  <si>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</si>
  <si>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</si>
  <si>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</si>
  <si>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</si>
  <si>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</si>
  <si>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</si>
  <si>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</si>
  <si>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</si>
  <si>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</si>
  <si>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</si>
  <si>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</si>
  <si>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</si>
  <si>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</si>
  <si>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</si>
  <si>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</si>
  <si>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</si>
  <si>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</si>
  <si>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</si>
  <si>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</si>
  <si>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</si>
  <si>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</si>
  <si>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</si>
  <si>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</si>
  <si>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</si>
  <si>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</si>
  <si>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</si>
  <si>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</si>
  <si>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</si>
  <si>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</si>
  <si>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</si>
  <si>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</si>
  <si>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</si>
  <si>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</si>
  <si>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</si>
  <si>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</si>
  <si>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</si>
  <si>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</si>
  <si>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</si>
  <si>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</si>
  <si>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</si>
  <si>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</si>
  <si>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</si>
  <si>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</si>
  <si>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</si>
  <si>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</si>
  <si>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</si>
  <si>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</si>
  <si>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</si>
  <si>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</si>
  <si>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</si>
  <si>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</si>
  <si>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</si>
  <si>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</si>
  <si>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</si>
  <si>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</si>
  <si>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</si>
  <si>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</si>
  <si>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</si>
  <si>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</si>
  <si>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</si>
  <si>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</si>
  <si>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</si>
  <si>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</si>
  <si>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</si>
  <si>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</si>
  <si>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</si>
  <si>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</si>
  <si>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</si>
  <si>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</si>
  <si>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</si>
  <si>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</si>
  <si>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</si>
  <si>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</si>
  <si>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</si>
  <si>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</si>
  <si>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</si>
  <si>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</si>
  <si>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</si>
  <si>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</si>
  <si>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</si>
  <si>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</si>
  <si>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</si>
  <si>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</si>
  <si>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</si>
  <si>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</si>
  <si>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</si>
  <si>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</si>
  <si>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</si>
  <si>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</si>
  <si>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</si>
  <si>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</si>
  <si>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</si>
  <si>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</si>
  <si>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</si>
  <si>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</si>
  <si>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</si>
  <si>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</si>
  <si>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</si>
  <si>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</si>
  <si>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</si>
  <si>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</si>
  <si>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</si>
  <si>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</si>
  <si>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</si>
  <si>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</si>
  <si>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</si>
  <si>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</si>
  <si>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</si>
  <si>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</si>
  <si>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</si>
  <si>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</si>
  <si>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</si>
  <si>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</si>
  <si>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</si>
  <si>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</si>
  <si>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</si>
  <si>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</si>
  <si>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</si>
  <si>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</si>
  <si>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</si>
  <si>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</si>
  <si>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</si>
  <si>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</si>
  <si>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</si>
  <si>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</si>
  <si>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</si>
  <si>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</si>
  <si>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</si>
  <si>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</si>
  <si>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</si>
  <si>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</si>
  <si>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</si>
  <si>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</si>
  <si>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</si>
  <si>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</si>
  <si>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</si>
  <si>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</si>
  <si>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</si>
  <si>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</si>
  <si>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</si>
  <si>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</si>
  <si>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</si>
  <si>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</si>
  <si>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</si>
  <si>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</si>
  <si>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</si>
  <si>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</si>
  <si>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</si>
  <si>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</si>
  <si>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</si>
  <si>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</si>
  <si>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</si>
  <si>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</si>
  <si>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</si>
  <si>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</si>
  <si>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</si>
  <si>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</si>
  <si>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</si>
  <si>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</si>
  <si>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</si>
  <si>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</si>
  <si>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</si>
  <si>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</si>
  <si>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</si>
  <si>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</si>
  <si>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</si>
  <si>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</si>
  <si>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</si>
  <si>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</si>
  <si>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</si>
  <si>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</si>
  <si>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</si>
  <si>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</si>
  <si>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</si>
  <si>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</si>
  <si>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</si>
  <si>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</si>
  <si>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</si>
  <si>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</si>
  <si>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</si>
  <si>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</si>
  <si>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</si>
  <si>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</si>
  <si>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</si>
  <si>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</si>
  <si>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</si>
  <si>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</si>
  <si>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</si>
  <si>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</si>
  <si>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</si>
  <si>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</si>
  <si>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</si>
  <si>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</si>
  <si>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</si>
  <si>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</si>
  <si>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</si>
  <si>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</si>
  <si>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</si>
  <si>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</si>
  <si>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</si>
  <si>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</si>
  <si>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</si>
  <si>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</si>
  <si>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</si>
  <si>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</si>
  <si>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</si>
  <si>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</si>
  <si>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</si>
  <si>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</si>
  <si>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</si>
  <si>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</si>
  <si>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</si>
  <si>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</si>
  <si>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</si>
  <si>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</si>
  <si>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</si>
  <si>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</si>
  <si>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</si>
  <si>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</si>
  <si>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</si>
  <si>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</si>
  <si>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</si>
  <si>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</si>
  <si>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</si>
  <si>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</si>
  <si>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</si>
  <si>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</si>
  <si>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</si>
  <si>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</si>
  <si>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</si>
  <si>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</si>
  <si>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</si>
  <si>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</si>
  <si>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</si>
  <si>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</si>
  <si>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</si>
  <si>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</si>
  <si>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</si>
  <si>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</si>
  <si>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</si>
  <si>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</si>
  <si>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</si>
  <si>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</si>
  <si>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</si>
  <si>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</si>
  <si>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</si>
  <si>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</si>
  <si>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</si>
  <si>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</si>
  <si>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</si>
  <si>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</si>
  <si>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</si>
  <si>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</si>
  <si>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</si>
  <si>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</si>
  <si>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</si>
  <si>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</si>
  <si>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</si>
  <si>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</si>
  <si>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</si>
  <si>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</si>
  <si>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</si>
  <si>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</si>
  <si>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</si>
  <si>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</si>
  <si>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</si>
  <si>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</si>
  <si>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</si>
  <si>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</si>
  <si>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</si>
  <si>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</si>
  <si>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</si>
  <si>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</si>
  <si>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</si>
  <si>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</si>
  <si>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</si>
  <si>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</si>
  <si>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</si>
  <si>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</si>
  <si>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</si>
  <si>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</si>
  <si>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</si>
  <si>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</si>
  <si>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</si>
  <si>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</si>
  <si>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</si>
  <si>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</si>
  <si>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</si>
  <si>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</si>
  <si>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</si>
  <si>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</si>
  <si>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</si>
  <si>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</si>
  <si>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</si>
  <si>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</si>
  <si>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</si>
  <si>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</si>
  <si>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</si>
  <si>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</si>
  <si>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</si>
  <si>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</si>
  <si>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</si>
  <si>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</si>
  <si>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</si>
  <si>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</si>
  <si>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</si>
  <si>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</si>
  <si>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</si>
  <si>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</si>
  <si>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</si>
  <si>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</si>
  <si>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</si>
  <si>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</si>
  <si>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</si>
  <si>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</si>
  <si>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</si>
  <si>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</si>
  <si>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</si>
  <si>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</si>
  <si>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</si>
  <si>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</si>
  <si>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</si>
  <si>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</si>
  <si>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</si>
  <si>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</si>
  <si>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</si>
  <si>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</si>
  <si>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</si>
  <si>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</si>
  <si>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</si>
  <si>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</si>
  <si>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</si>
  <si>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</si>
  <si>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</si>
  <si>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</si>
  <si>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</si>
  <si>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</si>
  <si>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</si>
  <si>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</si>
  <si>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</si>
  <si>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</si>
  <si>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</si>
  <si>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</si>
  <si>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</si>
  <si>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</si>
  <si>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</si>
  <si>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</si>
  <si>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</si>
  <si>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</si>
  <si>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</si>
  <si>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</si>
  <si>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</si>
  <si>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</si>
  <si>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</si>
  <si>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</si>
  <si>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</si>
  <si>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</si>
  <si>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</si>
  <si>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</si>
  <si>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</si>
  <si>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</si>
  <si>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</si>
  <si>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</si>
  <si>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</si>
  <si>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</si>
  <si>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</si>
  <si>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</si>
  <si>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</si>
  <si>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</si>
  <si>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</si>
  <si>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</si>
  <si>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</si>
  <si>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</si>
  <si>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</si>
  <si>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</si>
  <si>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</si>
  <si>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</si>
  <si>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</si>
  <si>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</si>
  <si>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</si>
  <si>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</si>
  <si>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</si>
  <si>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</si>
  <si>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</si>
  <si>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</si>
  <si>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</si>
  <si>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</si>
  <si>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</si>
  <si>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</si>
  <si>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</si>
  <si>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</si>
  <si>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</si>
  <si>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</si>
  <si>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</si>
  <si>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</si>
  <si>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</si>
  <si>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</si>
  <si>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</si>
  <si>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</si>
  <si>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</si>
  <si>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</si>
  <si>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</si>
  <si>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</si>
  <si>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</si>
  <si>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</si>
  <si>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</si>
  <si>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</si>
  <si>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</si>
  <si>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</si>
  <si>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</si>
  <si>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</si>
  <si>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</si>
  <si>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</si>
  <si>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</si>
  <si>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</si>
  <si>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</si>
  <si>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</si>
  <si>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</si>
  <si>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</si>
  <si>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</si>
  <si>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</si>
  <si>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</si>
  <si>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</si>
  <si>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</si>
  <si>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</si>
  <si>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</si>
  <si>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</si>
  <si>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</si>
  <si>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</si>
  <si>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</si>
  <si>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</si>
  <si>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</si>
  <si>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</si>
  <si>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</si>
  <si>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</si>
  <si>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</si>
  <si>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</si>
  <si>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</si>
  <si>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</si>
  <si>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</si>
  <si>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</si>
  <si>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</si>
  <si>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</si>
  <si>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</si>
  <si>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</si>
  <si>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</si>
  <si>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</si>
  <si>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</si>
  <si>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</si>
  <si>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</si>
  <si>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</si>
  <si>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</si>
  <si>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</si>
  <si>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</si>
  <si>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</si>
  <si>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</si>
  <si>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</si>
  <si>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</si>
  <si>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</si>
  <si>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</si>
  <si>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</si>
  <si>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</si>
  <si>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</si>
  <si>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</si>
  <si>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</si>
  <si>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</si>
  <si>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</si>
  <si>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</si>
  <si>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</si>
  <si>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</si>
  <si>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</si>
  <si>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</si>
  <si>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</si>
  <si>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</si>
  <si>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</si>
  <si>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</si>
  <si>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</si>
  <si>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</si>
  <si>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</si>
  <si>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</si>
  <si>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</si>
  <si>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</si>
  <si>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</si>
  <si>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</si>
  <si>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</si>
  <si>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</si>
  <si>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</si>
  <si>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</si>
  <si>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</si>
  <si>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</si>
  <si>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</si>
  <si>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</si>
  <si>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</si>
  <si>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</si>
  <si>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</si>
  <si>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</si>
  <si>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</si>
  <si>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</si>
  <si>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</si>
  <si>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</si>
  <si>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</si>
  <si>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</si>
  <si>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</si>
  <si>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</si>
  <si>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</si>
  <si>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</si>
  <si>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</si>
  <si>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</si>
  <si>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</si>
  <si>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</si>
  <si>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</si>
  <si>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</si>
  <si>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</si>
  <si>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</si>
  <si>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</si>
  <si>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</si>
  <si>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</si>
  <si>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</si>
  <si>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</si>
  <si>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</si>
  <si>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</si>
  <si>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</si>
  <si>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</si>
  <si>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</si>
  <si>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</si>
  <si>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</si>
  <si>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</si>
  <si>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</si>
  <si>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</si>
  <si>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</si>
  <si>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</si>
  <si>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</si>
  <si>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</si>
  <si>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</si>
  <si>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</si>
  <si>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</si>
  <si>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</si>
  <si>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</si>
  <si>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</si>
  <si>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</si>
  <si>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</si>
  <si>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</si>
  <si>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</si>
  <si>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</si>
  <si>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</si>
  <si>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</si>
  <si>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</si>
  <si>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</si>
  <si>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</si>
  <si>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</si>
  <si>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</si>
  <si>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</si>
  <si>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</si>
  <si>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</si>
  <si>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</si>
  <si>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</si>
  <si>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</si>
  <si>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</si>
  <si>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</si>
  <si>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</si>
  <si>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</si>
  <si>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</si>
  <si>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</si>
  <si>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</si>
  <si>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</si>
  <si>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</si>
  <si>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</si>
  <si>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</si>
  <si>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</si>
  <si>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</si>
  <si>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</si>
  <si>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</si>
  <si>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</si>
  <si>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</si>
  <si>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</si>
  <si>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</si>
  <si>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</si>
  <si>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</si>
  <si>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</si>
  <si>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</si>
  <si>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</si>
  <si>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</si>
  <si>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</si>
  <si>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</si>
  <si>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</si>
  <si>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</si>
  <si>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</si>
  <si>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</si>
  <si>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</si>
  <si>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</si>
  <si>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</si>
  <si>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</si>
  <si>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</si>
  <si>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</si>
  <si>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</si>
  <si>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</si>
  <si>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</si>
  <si>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</si>
  <si>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</si>
  <si>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</si>
  <si>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</si>
  <si>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</si>
  <si>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</si>
  <si>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</si>
  <si>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</si>
  <si>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</si>
  <si>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</si>
  <si>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</si>
  <si>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</si>
  <si>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</si>
  <si>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</si>
  <si>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</si>
  <si>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</si>
  <si>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</si>
  <si>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</si>
  <si>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</si>
  <si>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</si>
  <si>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</si>
  <si>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</si>
  <si>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</si>
  <si>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</si>
  <si>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</si>
  <si>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</si>
  <si>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</si>
  <si>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</si>
  <si>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</si>
  <si>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</si>
  <si>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</si>
  <si>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</si>
  <si>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</si>
  <si>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</si>
  <si>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</si>
  <si>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</si>
  <si>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</si>
  <si>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</si>
  <si>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</si>
  <si>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</si>
  <si>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</si>
  <si>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</si>
  <si>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</si>
  <si>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</si>
  <si>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</si>
  <si>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</si>
  <si>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</si>
  <si>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</si>
  <si>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</si>
  <si>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</si>
  <si>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</si>
  <si>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</si>
  <si>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</si>
  <si>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</si>
  <si>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</si>
  <si>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</si>
  <si>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</si>
  <si>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</si>
  <si>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</si>
  <si>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</si>
  <si>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</si>
  <si>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</si>
  <si>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</si>
  <si>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</si>
  <si>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</si>
  <si>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</si>
  <si>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</si>
  <si>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</si>
  <si>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</si>
  <si>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</si>
  <si>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</si>
  <si>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</si>
  <si>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</si>
  <si>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</si>
  <si>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</si>
  <si>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</si>
  <si>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</si>
  <si>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</si>
  <si>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</si>
  <si>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</si>
  <si>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</si>
  <si>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</si>
  <si>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</si>
  <si>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</si>
  <si>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</si>
  <si>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</si>
  <si>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</si>
  <si>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</si>
  <si>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</si>
  <si>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</si>
  <si>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</si>
  <si>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</si>
  <si>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</si>
  <si>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</si>
  <si>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</si>
  <si>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</si>
  <si>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</si>
  <si>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</si>
  <si>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</si>
  <si>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</si>
  <si>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</si>
  <si>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</si>
  <si>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</si>
  <si>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</si>
  <si>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</si>
  <si>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</si>
  <si>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</si>
  <si>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</si>
  <si>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</si>
  <si>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</si>
  <si>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</si>
  <si>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</si>
  <si>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</si>
  <si>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</si>
  <si>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</si>
  <si>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</si>
  <si>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</si>
  <si>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</si>
  <si>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</si>
  <si>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</si>
  <si>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</si>
  <si>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</si>
  <si>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</si>
  <si>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</si>
  <si>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</si>
  <si>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</si>
  <si>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</si>
  <si>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</si>
  <si>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</si>
  <si>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</si>
  <si>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</si>
  <si>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</si>
  <si>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</si>
  <si>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</si>
  <si>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</si>
  <si>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</si>
  <si>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</si>
  <si>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</si>
  <si>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</si>
  <si>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</si>
  <si>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</si>
  <si>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</si>
  <si>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</si>
  <si>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</si>
  <si>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</si>
  <si>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</si>
  <si>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</si>
  <si>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</si>
  <si>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</si>
  <si>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</si>
  <si>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</si>
  <si>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</si>
  <si>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</si>
  <si>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</si>
  <si>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</si>
  <si>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</si>
  <si>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</si>
  <si>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</si>
  <si>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</si>
  <si>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</si>
  <si>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</si>
  <si>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</si>
  <si>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</si>
  <si>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</si>
  <si>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</si>
  <si>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</si>
  <si>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</si>
  <si>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</si>
  <si>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</si>
  <si>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</si>
  <si>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</si>
  <si>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</si>
  <si>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</si>
  <si>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</si>
  <si>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</si>
  <si>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</si>
  <si>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</si>
  <si>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</si>
  <si>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</si>
  <si>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</si>
  <si>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</si>
  <si>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</si>
  <si>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</si>
  <si>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</si>
  <si>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</si>
  <si>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</si>
  <si>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</si>
  <si>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</si>
  <si>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</si>
  <si>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</si>
  <si>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</si>
  <si>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</si>
  <si>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</si>
  <si>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</si>
  <si>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</si>
  <si>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</si>
  <si>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</si>
  <si>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</si>
  <si>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</si>
  <si>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</si>
  <si>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</si>
  <si>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</si>
  <si>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</si>
  <si>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</si>
  <si>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</si>
  <si>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</si>
  <si>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</si>
  <si>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</si>
  <si>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</si>
  <si>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</si>
  <si>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</si>
  <si>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</si>
  <si>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</si>
  <si>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</si>
  <si>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</si>
  <si>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</si>
  <si>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</si>
  <si>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</si>
  <si>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</si>
  <si>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</si>
  <si>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</si>
  <si>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</si>
  <si>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</si>
  <si>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</si>
  <si>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</si>
  <si>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</si>
  <si>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</si>
  <si>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</si>
  <si>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</si>
  <si>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</si>
  <si>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</si>
  <si>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</si>
  <si>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</si>
  <si>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</si>
  <si>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</si>
  <si>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</si>
  <si>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</si>
  <si>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</si>
  <si>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</si>
  <si>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</si>
  <si>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</si>
  <si>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</si>
  <si>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</si>
  <si>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</si>
  <si>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</si>
  <si>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</si>
  <si>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</si>
  <si>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</si>
  <si>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</si>
  <si>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</si>
  <si>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</si>
  <si>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</si>
  <si>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</si>
  <si>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</si>
  <si>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</si>
  <si>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</si>
  <si>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</si>
  <si>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</si>
  <si>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</si>
  <si>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</si>
  <si>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</si>
  <si>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</si>
  <si>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</si>
  <si>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</si>
  <si>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</si>
  <si>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</si>
  <si>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</si>
  <si>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</si>
  <si>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</si>
  <si>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</si>
  <si>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</si>
  <si>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</si>
  <si>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</si>
  <si>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</si>
  <si>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</si>
  <si>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</si>
  <si>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</si>
  <si>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</si>
  <si>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</si>
  <si>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</si>
  <si>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</si>
  <si>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</si>
  <si>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</si>
  <si>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</si>
  <si>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</si>
  <si>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</si>
  <si>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</si>
  <si>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</si>
  <si>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</si>
  <si>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</si>
  <si>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</si>
  <si>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</si>
  <si>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</si>
  <si>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</si>
  <si>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</si>
  <si>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</si>
  <si>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</si>
  <si>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</si>
  <si>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</si>
  <si>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</si>
  <si>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</si>
  <si>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</si>
  <si>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</si>
  <si>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</si>
  <si>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</si>
  <si>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</si>
  <si>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</si>
  <si>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</si>
  <si>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</si>
  <si>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</si>
  <si>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</si>
  <si>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</si>
  <si>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</si>
  <si>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</si>
  <si>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</si>
  <si>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</si>
  <si>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</si>
  <si>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</si>
  <si>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</si>
  <si>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</si>
  <si>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</si>
  <si>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</si>
  <si>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</si>
  <si>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</si>
  <si>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</si>
  <si>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</si>
  <si>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</si>
  <si>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</si>
  <si>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</si>
  <si>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</si>
  <si>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</si>
  <si>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</si>
  <si>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</si>
  <si>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</si>
  <si>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</si>
  <si>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</si>
  <si>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</si>
  <si>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</si>
  <si>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</si>
  <si>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</si>
  <si>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</si>
  <si>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</si>
  <si>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</si>
  <si>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</si>
  <si>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</si>
  <si>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</si>
  <si>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</si>
  <si>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</si>
  <si>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</si>
  <si>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</si>
  <si>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</si>
  <si>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</si>
  <si>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</si>
  <si>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</si>
  <si>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</si>
  <si>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</si>
  <si>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</si>
  <si>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</si>
  <si>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</si>
  <si>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</si>
  <si>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</si>
  <si>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</si>
  <si>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</si>
  <si>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</si>
  <si>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</si>
  <si>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</si>
  <si>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</si>
  <si>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</si>
  <si>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</si>
  <si>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</si>
  <si>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</si>
  <si>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</si>
  <si>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</si>
  <si>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</si>
  <si>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</si>
  <si>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</si>
  <si>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</si>
  <si>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</si>
  <si>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</si>
  <si>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</si>
  <si>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</si>
  <si>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</si>
  <si>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</si>
  <si>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</si>
  <si>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</si>
  <si>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</si>
  <si>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</si>
  <si>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</si>
  <si>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</si>
  <si>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</si>
  <si>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</si>
  <si>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</si>
  <si>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</si>
  <si>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</si>
  <si>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</si>
  <si>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</si>
  <si>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</si>
  <si>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</si>
  <si>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</si>
  <si>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</si>
  <si>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</si>
  <si>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</si>
  <si>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</si>
  <si>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</si>
  <si>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</si>
  <si>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</si>
  <si>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</si>
  <si>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</si>
  <si>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</si>
  <si>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</si>
  <si>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</si>
  <si>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</si>
  <si>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</si>
  <si>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</si>
  <si>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</si>
  <si>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</si>
  <si>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</si>
  <si>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</si>
  <si>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</si>
  <si>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</si>
  <si>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</si>
  <si>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</si>
  <si>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</si>
  <si>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</si>
  <si>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</si>
  <si>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</si>
  <si>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</si>
  <si>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</si>
  <si>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</si>
  <si>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</si>
  <si>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</si>
  <si>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</si>
  <si>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</si>
  <si>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</si>
  <si>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</si>
  <si>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</si>
  <si>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</si>
  <si>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</si>
  <si>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</si>
  <si>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</si>
  <si>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</si>
  <si>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</si>
  <si>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</si>
  <si>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</si>
  <si>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</si>
  <si>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</si>
  <si>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</si>
  <si>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</si>
  <si>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</si>
  <si>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</si>
  <si>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</si>
  <si>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</si>
  <si>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</si>
  <si>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</si>
  <si>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</si>
  <si>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</si>
  <si>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</si>
  <si>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</si>
  <si>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</si>
  <si>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</si>
  <si>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</si>
  <si>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</si>
  <si>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</si>
  <si>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</si>
  <si>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</si>
  <si>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</si>
  <si>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</si>
  <si>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</si>
  <si>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</si>
  <si>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</si>
  <si>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</si>
  <si>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</si>
  <si>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</si>
  <si>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</si>
  <si>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</si>
  <si>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</si>
  <si>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</si>
  <si>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</si>
  <si>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</si>
  <si>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</si>
  <si>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</si>
  <si>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</si>
  <si>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</si>
  <si>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</si>
  <si>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</si>
  <si>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</si>
  <si>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</si>
  <si>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</si>
  <si>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</si>
  <si>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</si>
  <si>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</si>
  <si>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</si>
  <si>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</si>
  <si>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</si>
  <si>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</si>
  <si>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</si>
  <si>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</si>
  <si>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</si>
  <si>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</si>
  <si>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</si>
  <si>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</si>
  <si>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</si>
  <si>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</si>
  <si>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</si>
  <si>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</si>
  <si>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</si>
  <si>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</si>
  <si>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</si>
  <si>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</si>
  <si>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</si>
  <si>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</si>
  <si>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</si>
  <si>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</si>
  <si>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</si>
  <si>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</si>
  <si>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</si>
  <si>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</si>
  <si>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</si>
  <si>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</si>
  <si>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</si>
  <si>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</si>
  <si>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</si>
  <si>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</si>
  <si>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</si>
  <si>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</si>
  <si>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</si>
  <si>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</si>
  <si>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</si>
  <si>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</si>
  <si>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</si>
  <si>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</si>
  <si>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</si>
  <si>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</si>
  <si>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</si>
  <si>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</si>
  <si>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</si>
  <si>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</si>
  <si>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</si>
  <si>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</si>
  <si>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</si>
  <si>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</si>
  <si>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</si>
  <si>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</si>
  <si>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</si>
  <si>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</si>
  <si>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</si>
  <si>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</si>
  <si>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</si>
  <si>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</si>
  <si>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</si>
  <si>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</si>
  <si>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</si>
  <si>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</si>
  <si>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</si>
  <si>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</si>
  <si>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</si>
  <si>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</si>
  <si>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</si>
  <si>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</si>
  <si>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</si>
  <si>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</si>
  <si>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</si>
  <si>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</si>
  <si>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</si>
  <si>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</si>
  <si>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</si>
  <si>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</si>
  <si>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</si>
  <si>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</si>
  <si>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</si>
  <si>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</si>
  <si>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</si>
  <si>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</si>
  <si>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</si>
  <si>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</si>
  <si>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</si>
  <si>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</si>
  <si>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</si>
  <si>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</si>
  <si>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</si>
  <si>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</si>
  <si>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</si>
  <si>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</si>
  <si>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</si>
  <si>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</si>
  <si>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</si>
  <si>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</si>
  <si>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</si>
  <si>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</si>
  <si>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</si>
  <si>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</si>
  <si>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</si>
  <si>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</si>
  <si>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</si>
  <si>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</si>
  <si>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</si>
  <si>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</si>
  <si>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</si>
  <si>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</si>
  <si>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</si>
  <si>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</si>
  <si>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</si>
  <si>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</si>
  <si>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</si>
  <si>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</si>
  <si>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</si>
  <si>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</si>
  <si>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</si>
  <si>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</si>
  <si>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</si>
  <si>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</si>
  <si>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</si>
  <si>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</si>
  <si>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</si>
  <si>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</si>
  <si>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</si>
  <si>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</si>
  <si>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</si>
  <si>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</si>
  <si>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</si>
  <si>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</si>
  <si>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</si>
  <si>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</si>
  <si>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</si>
  <si>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</si>
  <si>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</si>
  <si>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</si>
  <si>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</si>
  <si>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</si>
  <si>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</si>
  <si>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</si>
  <si>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</si>
  <si>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</si>
  <si>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</si>
  <si>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</si>
  <si>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</si>
  <si>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</si>
  <si>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</si>
  <si>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</si>
  <si>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</si>
  <si>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</si>
  <si>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</si>
  <si>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</si>
  <si>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</si>
  <si>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</si>
  <si>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</si>
  <si>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</si>
  <si>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</si>
  <si>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</si>
  <si>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</si>
  <si>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</si>
  <si>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</si>
  <si>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</si>
  <si>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</si>
  <si>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</si>
  <si>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</si>
  <si>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</si>
  <si>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</si>
  <si>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</si>
  <si>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</si>
  <si>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</si>
  <si>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</si>
  <si>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</si>
  <si>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</si>
  <si>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</si>
  <si>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</si>
  <si>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</si>
  <si>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</si>
  <si>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</si>
  <si>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</si>
  <si>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</si>
  <si>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</si>
  <si>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</si>
  <si>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</si>
  <si>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</si>
  <si>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</si>
  <si>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</si>
  <si>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</si>
  <si>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</si>
  <si>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</si>
  <si>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</si>
  <si>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</si>
  <si>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</si>
  <si>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</si>
  <si>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</si>
  <si>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</si>
  <si>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</si>
  <si>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</si>
  <si>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</si>
  <si>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</si>
  <si>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</si>
  <si>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</si>
  <si>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</si>
  <si>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</si>
  <si>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</si>
  <si>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</si>
  <si>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</si>
  <si>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</si>
  <si>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</si>
  <si>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</si>
  <si>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</si>
  <si>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</si>
  <si>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</si>
  <si>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</si>
  <si>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</si>
  <si>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</si>
  <si>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</si>
  <si>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</si>
  <si>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</si>
  <si>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</si>
  <si>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</si>
  <si>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</si>
  <si>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</si>
  <si>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</si>
  <si>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</si>
  <si>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</si>
  <si>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</si>
  <si>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</si>
  <si>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</si>
  <si>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</si>
  <si>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</si>
  <si>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</si>
  <si>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</si>
  <si>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</si>
  <si>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</si>
  <si>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</si>
  <si>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</si>
  <si>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</si>
  <si>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</si>
  <si>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</si>
  <si>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</si>
  <si>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</si>
  <si>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</si>
  <si>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</si>
  <si>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</si>
  <si>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</si>
  <si>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</si>
  <si>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</si>
  <si>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</si>
  <si>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</si>
  <si>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</si>
  <si>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</si>
  <si>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</si>
  <si>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</si>
  <si>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</si>
  <si>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</si>
  <si>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</si>
  <si>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</si>
  <si>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</si>
  <si>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</si>
  <si>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</si>
  <si>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</si>
  <si>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</si>
  <si>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</si>
  <si>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</si>
  <si>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</si>
  <si>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</si>
  <si>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</si>
  <si>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</si>
  <si>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</si>
  <si>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</si>
  <si>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</si>
  <si>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</si>
  <si>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</si>
  <si>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</si>
  <si>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</si>
  <si>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</si>
  <si>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</si>
  <si>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</si>
  <si>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</si>
  <si>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</si>
  <si>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</si>
  <si>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</si>
  <si>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</si>
  <si>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</si>
  <si>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</si>
  <si>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</si>
  <si>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</si>
  <si>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</si>
  <si>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</si>
  <si>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</si>
  <si>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</si>
  <si>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</si>
  <si>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</si>
  <si>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</si>
  <si>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</si>
  <si>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</si>
  <si>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</si>
  <si>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</si>
  <si>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</si>
  <si>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</si>
  <si>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</si>
  <si>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</si>
  <si>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</si>
  <si>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</si>
  <si>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</si>
  <si>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</si>
  <si>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</si>
  <si>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</si>
  <si>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</si>
  <si>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</si>
  <si>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</si>
  <si>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</si>
  <si>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</si>
  <si>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</si>
  <si>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</si>
  <si>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</si>
  <si>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</si>
  <si>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</si>
  <si>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</si>
  <si>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</si>
  <si>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</si>
  <si>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</si>
  <si>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</si>
  <si>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</si>
  <si>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</si>
  <si>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</si>
  <si>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</si>
  <si>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</si>
  <si>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</si>
  <si>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</si>
  <si>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</si>
  <si>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</si>
  <si>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</si>
  <si>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</si>
  <si>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</si>
  <si>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</si>
  <si>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</si>
  <si>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</si>
  <si>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</si>
  <si>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</si>
  <si>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</si>
  <si>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</si>
  <si>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</si>
  <si>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</si>
  <si>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</si>
  <si>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</si>
  <si>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</si>
  <si>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</si>
  <si>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</si>
  <si>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</si>
  <si>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</si>
  <si>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</si>
  <si>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</si>
  <si>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</si>
  <si>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</si>
  <si>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</si>
  <si>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</si>
  <si>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</si>
  <si>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</si>
  <si>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</si>
  <si>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</si>
  <si>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</si>
  <si>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</si>
  <si>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</si>
  <si>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</si>
  <si>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</si>
  <si>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</si>
  <si>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</si>
  <si>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</si>
  <si>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</si>
  <si>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</si>
  <si>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</si>
  <si>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</si>
  <si>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</si>
  <si>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</si>
  <si>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</si>
  <si>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</si>
  <si>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</si>
  <si>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</si>
  <si>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</si>
  <si>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</si>
  <si>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</si>
  <si>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</si>
  <si>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</si>
  <si>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</si>
  <si>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</si>
  <si>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</si>
  <si>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</si>
  <si>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</si>
  <si>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</si>
  <si>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</si>
  <si>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</si>
  <si>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</si>
  <si>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</si>
  <si>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</si>
  <si>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</si>
  <si>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</si>
  <si>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</si>
  <si>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</si>
  <si>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</si>
  <si>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</si>
  <si>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</si>
  <si>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</si>
  <si>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</si>
  <si>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</si>
  <si>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</si>
  <si>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</si>
  <si>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</si>
  <si>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</si>
  <si>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</si>
  <si>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</si>
  <si>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</si>
  <si>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</si>
  <si>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</si>
  <si>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</si>
  <si>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</si>
  <si>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</si>
  <si>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</si>
  <si>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</si>
  <si>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</si>
  <si>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</si>
  <si>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</si>
  <si>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</si>
  <si>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</si>
  <si>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</si>
  <si>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</si>
  <si>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</si>
  <si>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</si>
  <si>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</si>
  <si>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</si>
  <si>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</si>
  <si>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</si>
  <si>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</si>
  <si>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</si>
  <si>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</si>
  <si>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</si>
  <si>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</si>
  <si>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</si>
  <si>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</si>
  <si>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</si>
  <si>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</si>
  <si>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</si>
  <si>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</si>
  <si>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</si>
  <si>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</si>
  <si>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</si>
  <si>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</si>
  <si>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</si>
  <si>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</si>
  <si>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</si>
  <si>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</si>
  <si>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</si>
  <si>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</si>
  <si>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</si>
  <si>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</si>
  <si>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</si>
  <si>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</si>
  <si>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</si>
  <si>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</si>
  <si>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</si>
  <si>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</si>
  <si>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</si>
  <si>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</si>
  <si>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</si>
  <si>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</si>
  <si>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</si>
  <si>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</si>
  <si>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</si>
  <si>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</si>
  <si>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</si>
  <si>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</si>
  <si>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</si>
  <si>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</si>
  <si>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</si>
  <si>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</si>
  <si>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</si>
  <si>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</si>
  <si>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</si>
  <si>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</si>
  <si>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</si>
  <si>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</si>
  <si>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</si>
  <si>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</si>
  <si>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</si>
  <si>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</si>
  <si>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</si>
  <si>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</si>
  <si>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</si>
  <si>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</si>
  <si>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</si>
  <si>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</si>
  <si>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</si>
  <si>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</si>
  <si>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</si>
  <si>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</si>
  <si>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</si>
  <si>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</si>
  <si>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</si>
  <si>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</si>
  <si>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</si>
  <si>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</si>
  <si>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</si>
  <si>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</si>
  <si>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</si>
  <si>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</si>
  <si>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</si>
  <si>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</si>
  <si>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</si>
  <si>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</si>
  <si>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</si>
  <si>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</si>
  <si>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</si>
  <si>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</si>
  <si>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</si>
  <si>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</si>
  <si>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</si>
  <si>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</si>
  <si>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</si>
  <si>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</si>
  <si>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</si>
  <si>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</si>
  <si>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</si>
  <si>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</si>
  <si>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</si>
  <si>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</si>
  <si>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</si>
  <si>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</si>
  <si>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</si>
  <si>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</si>
  <si>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</si>
  <si>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</si>
  <si>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</si>
  <si>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</si>
  <si>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</si>
  <si>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</si>
  <si>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</si>
  <si>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</si>
  <si>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</si>
  <si>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</si>
  <si>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</si>
  <si>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</si>
  <si>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</si>
  <si>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</si>
  <si>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</si>
  <si>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</si>
  <si>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</si>
  <si>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</si>
  <si>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</si>
  <si>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</si>
  <si>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</si>
  <si>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</si>
  <si>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</si>
  <si>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</si>
  <si>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</si>
  <si>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</si>
  <si>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</si>
  <si>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</si>
  <si>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</si>
  <si>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</si>
  <si>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</si>
  <si>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</si>
  <si>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</si>
  <si>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</si>
  <si>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</si>
  <si>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</si>
  <si>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</si>
  <si>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</si>
  <si>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</si>
  <si>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</si>
  <si>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</si>
  <si>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</si>
  <si>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</si>
  <si>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</si>
  <si>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</si>
  <si>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</si>
  <si>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</si>
  <si>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</si>
  <si>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</si>
  <si>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</si>
  <si>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</si>
  <si>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</si>
  <si>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</si>
  <si>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</si>
  <si>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</si>
  <si>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</si>
  <si>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</si>
  <si>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</si>
  <si>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</si>
  <si>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</si>
  <si>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</si>
  <si>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</si>
  <si>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</si>
  <si>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</si>
  <si>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</si>
  <si>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</si>
  <si>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</si>
  <si>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</si>
  <si>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</si>
  <si>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</si>
  <si>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</si>
  <si>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</si>
  <si>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</si>
  <si>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</si>
  <si>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</si>
  <si>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</si>
  <si>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</si>
  <si>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</si>
  <si>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</si>
  <si>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</si>
  <si>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</si>
  <si>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</si>
  <si>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</si>
  <si>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</si>
  <si>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</si>
  <si>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</si>
  <si>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</si>
  <si>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</si>
  <si>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</si>
  <si>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</si>
  <si>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</si>
  <si>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</si>
  <si>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</si>
  <si>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</si>
  <si>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</si>
  <si>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</si>
  <si>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</si>
  <si>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</si>
  <si>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</si>
  <si>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</si>
  <si>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</si>
  <si>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</si>
  <si>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</si>
  <si>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</si>
  <si>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</si>
  <si>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</si>
  <si>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</si>
  <si>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</si>
  <si>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</si>
  <si>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</si>
  <si>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</si>
  <si>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</si>
  <si>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</si>
  <si>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</si>
  <si>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</si>
  <si>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</si>
  <si>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</si>
  <si>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</si>
  <si>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</si>
  <si>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</si>
  <si>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</si>
  <si>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</si>
  <si>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</si>
  <si>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</si>
  <si>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</si>
  <si>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</si>
  <si>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</si>
  <si>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</si>
  <si>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</si>
  <si>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</si>
  <si>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</si>
  <si>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</si>
  <si>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</si>
  <si>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</si>
  <si>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</si>
  <si>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</si>
  <si>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</si>
  <si>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</si>
  <si>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</si>
  <si>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</si>
  <si>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</si>
  <si>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</si>
  <si>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</si>
  <si>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</si>
  <si>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</si>
  <si>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</si>
  <si>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</si>
  <si>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</si>
  <si>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</si>
  <si>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</si>
  <si>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</si>
  <si>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</si>
  <si>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</si>
  <si>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</si>
  <si>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</si>
  <si>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</si>
  <si>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</si>
  <si>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</si>
  <si>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</si>
  <si>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</si>
  <si>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</si>
  <si>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</si>
  <si>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</si>
  <si>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</si>
  <si>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</si>
  <si>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</si>
  <si>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</si>
  <si>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</si>
  <si>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</si>
  <si>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</si>
  <si>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</si>
  <si>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</si>
  <si>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</si>
  <si>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</si>
  <si>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</si>
  <si>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</si>
  <si>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</si>
  <si>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</si>
  <si>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</si>
  <si>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</si>
  <si>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</si>
  <si>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</si>
  <si>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</si>
  <si>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</si>
  <si>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</si>
  <si>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</si>
  <si>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</si>
  <si>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</si>
  <si>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</si>
  <si>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</si>
  <si>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</si>
  <si>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</si>
  <si>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</si>
  <si>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</si>
  <si>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</si>
  <si>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</si>
  <si>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</si>
  <si>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</si>
  <si>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</si>
  <si>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</si>
  <si>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</si>
  <si>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</si>
  <si>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</si>
  <si>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</si>
  <si>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</si>
  <si>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</si>
  <si>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</si>
  <si>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</si>
  <si>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</si>
  <si>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</si>
  <si>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</si>
  <si>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</si>
  <si>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</si>
  <si>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</si>
  <si>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</si>
  <si>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</si>
  <si>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</si>
  <si>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</si>
  <si>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</si>
  <si>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</si>
  <si>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</si>
  <si>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</si>
  <si>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</si>
  <si>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</si>
  <si>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</si>
  <si>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</si>
  <si>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</si>
  <si>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</si>
  <si>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</si>
  <si>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</si>
  <si>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</si>
  <si>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</si>
  <si>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</si>
  <si>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</si>
  <si>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</si>
  <si>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</si>
  <si>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</si>
  <si>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</si>
  <si>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</si>
  <si>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</si>
  <si>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</si>
  <si>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</si>
  <si>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</si>
  <si>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</si>
  <si>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</si>
  <si>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</si>
  <si>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</si>
  <si>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</si>
  <si>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</si>
  <si>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</si>
  <si>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</si>
  <si>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</si>
  <si>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</si>
  <si>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</si>
  <si>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</si>
  <si>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</si>
  <si>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</si>
  <si>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</si>
  <si>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</si>
  <si>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</si>
  <si>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</si>
  <si>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</si>
  <si>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</si>
  <si>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</si>
  <si>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</si>
  <si>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</si>
  <si>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</si>
  <si>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</si>
  <si>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</si>
  <si>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</si>
  <si>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</si>
  <si>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</si>
  <si>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</si>
  <si>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</si>
  <si>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</si>
  <si>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</si>
  <si>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</si>
  <si>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</si>
  <si>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</si>
  <si>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</si>
  <si>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</si>
  <si>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</si>
  <si>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</si>
  <si>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</si>
  <si>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</si>
  <si>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</si>
  <si>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</si>
  <si>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</si>
  <si>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</si>
  <si>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</si>
  <si>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</si>
  <si>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</si>
  <si>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</si>
  <si>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</si>
  <si>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</si>
  <si>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</si>
  <si>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</si>
  <si>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</si>
  <si>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</si>
  <si>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</si>
  <si>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</si>
  <si>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</si>
  <si>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</si>
  <si>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</si>
  <si>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</si>
  <si>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</si>
  <si>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</si>
  <si>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</si>
  <si>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</si>
  <si>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</si>
  <si>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</si>
  <si>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</si>
  <si>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</si>
  <si>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</si>
  <si>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</si>
  <si>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</si>
  <si>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</si>
  <si>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</si>
  <si>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</si>
  <si>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</si>
  <si>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</si>
  <si>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</si>
  <si>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</si>
  <si>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</si>
  <si>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</si>
  <si>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</si>
  <si>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</si>
  <si>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</si>
  <si>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</si>
  <si>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</si>
  <si>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</si>
  <si>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</si>
  <si>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</si>
  <si>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</si>
  <si>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</si>
  <si>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</si>
  <si>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</si>
  <si>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</si>
  <si>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</si>
  <si>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</si>
  <si>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</si>
  <si>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</si>
  <si>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</si>
  <si>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</si>
  <si>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</si>
  <si>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</si>
  <si>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</si>
  <si>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</si>
  <si>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</si>
  <si>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</si>
  <si>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</si>
  <si>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</si>
  <si>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</si>
  <si>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</si>
  <si>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</si>
  <si>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</si>
  <si>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</si>
  <si>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</si>
  <si>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</si>
  <si>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</si>
  <si>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</si>
  <si>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</si>
  <si>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</si>
  <si>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</si>
  <si>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</si>
  <si>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</si>
  <si>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</si>
  <si>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</si>
  <si>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</si>
  <si>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</si>
  <si>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</si>
  <si>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</si>
  <si>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</si>
  <si>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</si>
  <si>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</si>
  <si>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</si>
  <si>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</si>
  <si>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</si>
  <si>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</si>
  <si>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</si>
  <si>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</si>
  <si>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</si>
  <si>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</si>
  <si>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</si>
  <si>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</si>
  <si>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</si>
  <si>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</si>
  <si>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</si>
  <si>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</si>
  <si>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</si>
  <si>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</si>
  <si>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</si>
  <si>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</si>
  <si>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</si>
  <si>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</si>
  <si>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</si>
  <si>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</si>
  <si>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</si>
  <si>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</si>
  <si>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</si>
  <si>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</si>
  <si>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</si>
  <si>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</si>
  <si>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</si>
  <si>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</si>
  <si>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</si>
  <si>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</si>
  <si>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</si>
  <si>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</si>
  <si>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</si>
  <si>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</si>
  <si>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</si>
  <si>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</si>
  <si>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</si>
  <si>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</si>
  <si>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</si>
  <si>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</si>
  <si>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</si>
  <si>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</si>
  <si>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</si>
  <si>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</si>
  <si>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</si>
  <si>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</si>
  <si>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</si>
  <si>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</si>
  <si>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</si>
  <si>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</si>
  <si>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</si>
  <si>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</si>
  <si>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</si>
  <si>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</si>
  <si>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</si>
  <si>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</si>
  <si>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</si>
  <si>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</si>
  <si>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</si>
  <si>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</si>
  <si>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</si>
  <si>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</si>
  <si>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</si>
  <si>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</si>
  <si>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</si>
  <si>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</si>
  <si>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</si>
  <si>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</si>
  <si>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</si>
  <si>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</si>
  <si>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</si>
  <si>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</si>
  <si>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</si>
  <si>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</si>
  <si>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</si>
  <si>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</si>
  <si>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</si>
  <si>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</si>
  <si>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</si>
  <si>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</si>
  <si>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</si>
  <si>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</si>
  <si>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</si>
  <si>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</si>
  <si>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</si>
  <si>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</si>
  <si>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</si>
  <si>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</si>
  <si>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</si>
  <si>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</si>
  <si>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</si>
  <si>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</si>
  <si>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</si>
  <si>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</si>
  <si>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</si>
  <si>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</si>
  <si>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</si>
  <si>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</si>
  <si>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</si>
  <si>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</si>
  <si>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</si>
  <si>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</si>
  <si>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</si>
  <si>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</si>
  <si>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</si>
  <si>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</si>
  <si>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</si>
  <si>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</si>
  <si>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</si>
  <si>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</si>
  <si>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</si>
  <si>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</si>
  <si>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</si>
  <si>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</si>
  <si>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</si>
  <si>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</si>
  <si>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</si>
  <si>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</si>
  <si>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</si>
  <si>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</si>
  <si>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</si>
  <si>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</si>
  <si>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</si>
  <si>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</si>
  <si>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</si>
  <si>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</si>
  <si>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</si>
  <si>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</si>
  <si>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</si>
  <si>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</si>
  <si>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</si>
  <si>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</si>
  <si>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</si>
  <si>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</si>
  <si>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</si>
  <si>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</si>
  <si>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</si>
  <si>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</si>
  <si>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</si>
  <si>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</si>
  <si>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</si>
  <si>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</si>
  <si>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</si>
  <si>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</si>
  <si>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</si>
  <si>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</si>
  <si>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</si>
  <si>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</si>
  <si>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</si>
  <si>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</si>
  <si>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</si>
  <si>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</si>
  <si>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</si>
  <si>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</si>
  <si>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</si>
  <si>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</si>
  <si>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</si>
  <si>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</si>
  <si>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</si>
  <si>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</si>
  <si>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</si>
  <si>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</si>
  <si>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</si>
  <si>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</si>
  <si>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</si>
  <si>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</si>
  <si>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</si>
  <si>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</si>
  <si>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</si>
  <si>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</si>
  <si>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</si>
  <si>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</si>
  <si>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</si>
  <si>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</si>
  <si>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</si>
  <si>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</si>
  <si>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</si>
  <si>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</si>
  <si>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</si>
  <si>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</si>
  <si>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</si>
  <si>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</si>
  <si>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</si>
  <si>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</si>
  <si>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</si>
  <si>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</si>
  <si>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</si>
  <si>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</si>
  <si>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</si>
  <si>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</si>
  <si>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</si>
  <si>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</si>
  <si>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</si>
  <si>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</si>
  <si>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</si>
  <si>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</si>
  <si>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</si>
  <si>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</si>
  <si>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</si>
  <si>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</si>
  <si>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</si>
  <si>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</si>
  <si>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</si>
  <si>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</si>
  <si>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</si>
  <si>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</si>
  <si>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</si>
  <si>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</si>
  <si>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</si>
  <si>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</si>
  <si>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</si>
  <si>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</si>
  <si>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</si>
  <si>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</si>
  <si>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</si>
  <si>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</si>
  <si>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</si>
  <si>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</si>
  <si>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</si>
  <si>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</si>
  <si>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</si>
  <si>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</si>
  <si>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</si>
  <si>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</si>
  <si>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</si>
  <si>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</si>
  <si>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</si>
  <si>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</si>
  <si>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</si>
  <si>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</si>
  <si>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</si>
  <si>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</si>
  <si>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</si>
  <si>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</si>
  <si>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</si>
  <si>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</si>
  <si>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</si>
  <si>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</si>
  <si>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</si>
  <si>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</si>
  <si>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</si>
  <si>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</si>
  <si>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</si>
  <si>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</si>
  <si>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</si>
  <si>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</si>
  <si>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</si>
  <si>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</si>
  <si>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</si>
  <si>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</si>
  <si>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</si>
  <si>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</si>
  <si>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</si>
  <si>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</si>
  <si>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</si>
  <si>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</si>
  <si>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</si>
  <si>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</si>
  <si>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</si>
  <si>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</si>
  <si>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</si>
  <si>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</si>
  <si>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</si>
  <si>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</si>
  <si>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</si>
  <si>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</si>
  <si>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</si>
  <si>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</si>
  <si>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</si>
  <si>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</si>
  <si>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</si>
  <si>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</si>
  <si>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</si>
  <si>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</si>
  <si>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</si>
  <si>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</si>
  <si>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</si>
  <si>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</si>
  <si>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</si>
  <si>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</si>
  <si>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</si>
  <si>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</si>
  <si>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</si>
  <si>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</si>
  <si>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</si>
  <si>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</si>
  <si>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</si>
  <si>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</si>
  <si>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</si>
  <si>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</si>
  <si>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</si>
  <si>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</si>
  <si>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</si>
  <si>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</si>
  <si>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</si>
  <si>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</si>
  <si>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</si>
  <si>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</si>
  <si>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</si>
  <si>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</si>
  <si>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</si>
  <si>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</si>
  <si>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</si>
  <si>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</si>
  <si>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</si>
  <si>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</si>
  <si>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</si>
  <si>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</si>
  <si>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</si>
  <si>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</si>
  <si>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</si>
  <si>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</si>
  <si>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</si>
  <si>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</si>
  <si>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</si>
  <si>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</si>
  <si>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</si>
  <si>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</si>
  <si>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</si>
  <si>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</si>
  <si>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</si>
  <si>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</si>
  <si>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</si>
  <si>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</si>
  <si>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</si>
  <si>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</si>
  <si>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</si>
  <si>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</si>
  <si>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</si>
  <si>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</si>
  <si>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</si>
  <si>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</si>
  <si>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</si>
  <si>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</si>
  <si>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</si>
  <si>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</si>
  <si>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</si>
  <si>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</si>
  <si>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</si>
  <si>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</si>
  <si>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</si>
  <si>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</si>
  <si>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</si>
  <si>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</si>
  <si>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</si>
  <si>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</si>
  <si>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</si>
  <si>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</si>
  <si>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</si>
  <si>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</si>
  <si>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</si>
  <si>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</si>
  <si>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</si>
  <si>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</si>
  <si>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</si>
  <si>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</si>
  <si>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</si>
  <si>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</si>
  <si>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</si>
  <si>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</si>
  <si>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</si>
  <si>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</si>
  <si>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</si>
  <si>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</si>
  <si>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</si>
  <si>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</si>
  <si>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</si>
  <si>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</si>
  <si>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</si>
  <si>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</si>
  <si>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</si>
  <si>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</si>
  <si>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</si>
  <si>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</si>
  <si>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</si>
  <si>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</si>
  <si>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</si>
  <si>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</si>
  <si>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</si>
  <si>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</si>
  <si>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</si>
  <si>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</si>
  <si>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</si>
  <si>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</si>
  <si>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</si>
  <si>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</si>
  <si>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</si>
  <si>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</si>
  <si>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</si>
  <si>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</si>
  <si>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</si>
  <si>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</si>
  <si>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</si>
  <si>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</si>
  <si>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</si>
  <si>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</si>
  <si>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</si>
  <si>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</si>
  <si>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</si>
  <si>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</si>
  <si>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</si>
  <si>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</si>
  <si>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</si>
  <si>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</si>
  <si>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</si>
  <si>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</si>
  <si>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</si>
  <si>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</si>
  <si>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</si>
  <si>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</si>
  <si>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</si>
  <si>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</si>
  <si>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</si>
  <si>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</si>
  <si>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</si>
  <si>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</si>
  <si>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</si>
  <si>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</si>
  <si>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</si>
  <si>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</si>
  <si>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</si>
  <si>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</si>
  <si>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</si>
  <si>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</si>
  <si>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</si>
  <si>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</si>
  <si>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</si>
  <si>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</si>
  <si>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</si>
  <si>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</si>
  <si>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</si>
  <si>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</si>
  <si>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</si>
  <si>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</si>
  <si>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</si>
  <si>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</si>
  <si>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</si>
  <si>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</si>
  <si>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</si>
  <si>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</si>
  <si>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</si>
  <si>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</si>
  <si>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</si>
  <si>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</si>
  <si>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</si>
  <si>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</si>
  <si>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</si>
  <si>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</si>
  <si>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</si>
  <si>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</si>
  <si>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</si>
  <si>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</si>
  <si>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</si>
  <si>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</si>
  <si>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</si>
  <si>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</si>
  <si>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</si>
  <si>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</si>
  <si>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</si>
  <si>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</si>
  <si>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</si>
  <si>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</si>
  <si>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</si>
  <si>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</si>
  <si>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</si>
  <si>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</si>
  <si>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</si>
  <si>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</si>
  <si>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</si>
  <si>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</si>
  <si>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</si>
  <si>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</si>
  <si>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</si>
  <si>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</si>
  <si>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</si>
  <si>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</si>
  <si>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</si>
  <si>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</si>
  <si>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</si>
  <si>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</si>
  <si>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</si>
  <si>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</si>
  <si>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</si>
  <si>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</si>
  <si>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</si>
  <si>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</si>
  <si>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</si>
  <si>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</si>
  <si>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</si>
  <si>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</si>
  <si>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</si>
  <si>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</si>
  <si>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</si>
  <si>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</si>
  <si>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</si>
  <si>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</si>
  <si>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</si>
  <si>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</si>
  <si>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</si>
  <si>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</si>
  <si>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</si>
  <si>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</si>
  <si>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</si>
  <si>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</si>
  <si>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</si>
  <si>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</si>
  <si>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</si>
  <si>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</si>
  <si>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</si>
  <si>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</si>
  <si>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</si>
  <si>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</si>
  <si>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</si>
  <si>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</si>
  <si>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</si>
  <si>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</si>
  <si>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</si>
  <si>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</si>
  <si>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</si>
  <si>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</si>
  <si>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</si>
  <si>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</si>
  <si>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</si>
  <si>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</si>
  <si>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</si>
  <si>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</si>
  <si>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</si>
  <si>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</si>
  <si>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</si>
  <si>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</si>
  <si>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</si>
  <si>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</si>
  <si>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</si>
  <si>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</si>
  <si>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</si>
  <si>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</si>
  <si>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</si>
  <si>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</si>
  <si>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</si>
  <si>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</si>
  <si>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</si>
  <si>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</si>
  <si>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</si>
  <si>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</si>
  <si>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</si>
  <si>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</si>
  <si>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</si>
  <si>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</si>
  <si>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</si>
  <si>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</si>
  <si>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</si>
  <si>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</si>
  <si>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</si>
  <si>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</si>
  <si>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</si>
  <si>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</si>
  <si>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</si>
  <si>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</si>
  <si>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</si>
  <si>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</si>
  <si>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</si>
  <si>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</si>
  <si>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</si>
  <si>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</si>
  <si>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</si>
  <si>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</si>
  <si>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</si>
  <si>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</si>
  <si>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</si>
  <si>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</si>
  <si>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</si>
  <si>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</si>
  <si>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</si>
  <si>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</si>
  <si>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</si>
  <si>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</si>
  <si>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</si>
  <si>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</si>
  <si>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</si>
  <si>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</si>
  <si>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</si>
  <si>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</si>
  <si>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</si>
  <si>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</si>
  <si>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</si>
  <si>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</si>
  <si>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</si>
  <si>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</si>
  <si>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</si>
  <si>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</si>
  <si>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</si>
  <si>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</si>
  <si>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</si>
  <si>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</si>
  <si>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</si>
  <si>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</si>
  <si>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</si>
  <si>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</si>
  <si>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</si>
  <si>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</si>
  <si>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</si>
  <si>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</si>
  <si>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</si>
  <si>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</si>
  <si>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</si>
  <si>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</si>
  <si>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</si>
  <si>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</si>
  <si>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</si>
  <si>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</si>
  <si>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</si>
  <si>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</si>
  <si>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</si>
  <si>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</si>
  <si>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</si>
  <si>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</si>
  <si>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</si>
  <si>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</si>
  <si>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</si>
  <si>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</si>
  <si>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</si>
  <si>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</si>
  <si>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</si>
  <si>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</si>
  <si>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</si>
  <si>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</si>
  <si>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</si>
  <si>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</si>
  <si>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</si>
  <si>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</si>
  <si>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</si>
  <si>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</si>
  <si>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</si>
  <si>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</si>
  <si>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</si>
  <si>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</si>
  <si>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</si>
  <si>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</si>
  <si>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</si>
  <si>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</si>
  <si>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</si>
  <si>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</si>
  <si>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</si>
  <si>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</si>
  <si>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</si>
  <si>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</si>
  <si>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</si>
  <si>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</si>
  <si>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</si>
  <si>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</si>
  <si>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</si>
  <si>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</si>
  <si>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</si>
  <si>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</si>
  <si>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</si>
  <si>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</si>
  <si>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</si>
  <si>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</si>
  <si>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</si>
  <si>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</si>
  <si>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</si>
  <si>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</si>
  <si>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</si>
  <si>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</si>
  <si>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</si>
  <si>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</si>
  <si>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</si>
  <si>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</si>
  <si>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</si>
  <si>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</si>
  <si>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</si>
  <si>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</si>
  <si>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</si>
  <si>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</si>
  <si>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</si>
  <si>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</si>
  <si>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</si>
  <si>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</si>
  <si>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</si>
  <si>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</si>
  <si>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</si>
  <si>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</si>
  <si>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</si>
  <si>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</si>
  <si>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</si>
  <si>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</si>
  <si>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</si>
  <si>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</si>
  <si>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</si>
  <si>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</si>
  <si>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</si>
  <si>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</si>
  <si>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</si>
  <si>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</si>
  <si>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</si>
  <si>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</si>
  <si>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</si>
  <si>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</si>
  <si>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</si>
  <si>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</si>
  <si>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</si>
  <si>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</si>
  <si>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</si>
  <si>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</si>
  <si>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</si>
  <si>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</si>
  <si>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</si>
  <si>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</si>
  <si>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</si>
  <si>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</si>
  <si>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</si>
  <si>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</si>
  <si>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</si>
  <si>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</si>
  <si>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</si>
  <si>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</si>
  <si>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</si>
  <si>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</si>
  <si>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</si>
  <si>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</si>
  <si>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</si>
  <si>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</si>
  <si>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</si>
  <si>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</si>
  <si>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</si>
  <si>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</si>
  <si>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</si>
  <si>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</si>
  <si>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</si>
  <si>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</si>
  <si>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</si>
  <si>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</si>
  <si>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</si>
  <si>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</si>
  <si>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</si>
  <si>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</si>
  <si>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</si>
  <si>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</si>
  <si>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</si>
  <si>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</si>
  <si>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</si>
  <si>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</si>
  <si>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</si>
  <si>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</si>
  <si>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</si>
  <si>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</si>
  <si>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</si>
  <si>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</si>
  <si>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</si>
  <si>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</si>
  <si>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</si>
  <si>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</si>
  <si>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</si>
  <si>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</si>
  <si>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</si>
  <si>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</si>
  <si>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</si>
  <si>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</si>
  <si>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</si>
  <si>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</si>
  <si>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</si>
  <si>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</si>
  <si>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</si>
  <si>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</si>
  <si>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</si>
  <si>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</si>
  <si>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</si>
  <si>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</si>
  <si>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</si>
  <si>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</si>
  <si>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</si>
  <si>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</si>
  <si>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</si>
  <si>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</si>
  <si>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</si>
  <si>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</si>
  <si>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</si>
  <si>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</si>
  <si>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</si>
  <si>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</si>
  <si>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</si>
  <si>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</si>
  <si>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</si>
  <si>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</si>
  <si>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</si>
  <si>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</si>
  <si>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</si>
  <si>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</si>
  <si>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</si>
  <si>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</si>
  <si>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</si>
  <si>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</si>
  <si>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</si>
  <si>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</si>
  <si>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</si>
  <si>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</si>
  <si>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</si>
  <si>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</si>
  <si>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</si>
  <si>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</si>
  <si>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</si>
  <si>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</si>
  <si>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</si>
  <si>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</si>
  <si>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</si>
  <si>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</si>
  <si>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</si>
  <si>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</si>
  <si>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</si>
  <si>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</si>
  <si>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</si>
  <si>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</si>
  <si>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</si>
  <si>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</si>
  <si>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</si>
  <si>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</si>
  <si>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</si>
  <si>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</si>
  <si>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</si>
  <si>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</si>
  <si>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</si>
  <si>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</si>
  <si>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</si>
  <si>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</si>
  <si>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</si>
  <si>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</si>
  <si>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</si>
  <si>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</si>
  <si>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</si>
  <si>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</si>
  <si>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</si>
  <si>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</si>
  <si>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</si>
  <si>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</si>
  <si>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</si>
  <si>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</si>
  <si>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</si>
  <si>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</si>
  <si>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</si>
  <si>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</si>
  <si>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</si>
  <si>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</si>
  <si>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</si>
  <si>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</si>
  <si>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</si>
  <si>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</si>
  <si>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</si>
  <si>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</si>
  <si>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</si>
  <si>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</si>
  <si>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</si>
  <si>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</si>
  <si>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</si>
  <si>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</si>
  <si>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</si>
  <si>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</si>
  <si>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</si>
  <si>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</si>
  <si>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</si>
  <si>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</si>
  <si>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</si>
  <si>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</si>
  <si>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</si>
  <si>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</si>
  <si>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</si>
  <si>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</si>
  <si>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</si>
  <si>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</si>
  <si>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</si>
  <si>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</si>
  <si>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</si>
  <si>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</si>
  <si>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</si>
  <si>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</si>
  <si>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</si>
  <si>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</si>
  <si>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</si>
  <si>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</si>
  <si>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</si>
  <si>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</si>
  <si>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</si>
  <si>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</si>
  <si>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</si>
  <si>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</si>
  <si>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</si>
  <si>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</si>
  <si>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</si>
  <si>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</si>
  <si>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</si>
  <si>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</si>
  <si>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</si>
  <si>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</si>
  <si>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</si>
  <si>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</si>
  <si>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</si>
  <si>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</si>
  <si>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</si>
  <si>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</si>
  <si>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</si>
  <si>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</si>
  <si>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</si>
  <si>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</si>
  <si>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</si>
  <si>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</si>
  <si>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</si>
  <si>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</si>
  <si>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</si>
  <si>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</si>
  <si>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</si>
  <si>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</si>
  <si>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</si>
  <si>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</si>
  <si>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</si>
  <si>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</si>
  <si>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</si>
  <si>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</si>
  <si>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</si>
  <si>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</si>
  <si>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</si>
  <si>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</si>
  <si>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</si>
  <si>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</si>
  <si>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</si>
  <si>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</si>
  <si>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</si>
  <si>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</si>
  <si>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</si>
  <si>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</si>
  <si>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</si>
  <si>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</si>
  <si>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</si>
  <si>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</si>
  <si>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</si>
  <si>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</si>
  <si>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</si>
  <si>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</si>
  <si>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</si>
  <si>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</si>
  <si>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</si>
  <si>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</si>
  <si>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</si>
  <si>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</si>
  <si>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</si>
  <si>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</si>
  <si>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</si>
  <si>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</si>
  <si>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</si>
  <si>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</si>
  <si>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</si>
  <si>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</si>
  <si>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</si>
  <si>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</si>
  <si>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</si>
  <si>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</si>
  <si>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</si>
  <si>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</si>
  <si>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</si>
  <si>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</si>
  <si>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</si>
  <si>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</si>
  <si>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</si>
  <si>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</si>
  <si>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</si>
  <si>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</si>
  <si>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</si>
  <si>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</si>
  <si>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</si>
  <si>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</si>
  <si>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</si>
  <si>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</si>
  <si>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</si>
  <si>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</si>
  <si>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</si>
  <si>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</si>
  <si>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</si>
  <si>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</si>
  <si>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</si>
  <si>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</si>
  <si>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</si>
  <si>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</si>
  <si>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</si>
  <si>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</si>
  <si>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</si>
  <si>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</si>
  <si>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</si>
  <si>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</si>
  <si>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</si>
  <si>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</si>
  <si>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</si>
  <si>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</si>
  <si>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</si>
  <si>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</si>
  <si>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</si>
  <si>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</si>
  <si>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</si>
  <si>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</si>
  <si>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</si>
  <si>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</si>
  <si>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</si>
  <si>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</si>
  <si>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</si>
  <si>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</si>
  <si>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</si>
  <si>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</si>
  <si>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</si>
  <si>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</si>
  <si>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</si>
  <si>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</si>
  <si>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</si>
  <si>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</si>
  <si>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</si>
  <si>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</si>
  <si>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</si>
  <si>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</si>
  <si>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</si>
  <si>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</si>
  <si>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</si>
  <si>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</si>
  <si>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</si>
  <si>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</si>
  <si>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</si>
  <si>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</si>
  <si>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</si>
  <si>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</si>
  <si>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</si>
  <si>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</si>
  <si>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</si>
  <si>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</si>
  <si>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</si>
  <si>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</si>
  <si>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</si>
  <si>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</si>
  <si>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</si>
  <si>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</si>
  <si>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</si>
  <si>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</si>
  <si>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</si>
  <si>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</si>
  <si>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</si>
  <si>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</si>
  <si>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</si>
  <si>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</si>
  <si>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</si>
  <si>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</si>
  <si>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</si>
  <si>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</si>
  <si>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</si>
  <si>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</si>
  <si>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</si>
  <si>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</si>
  <si>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</si>
  <si>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</si>
  <si>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</si>
  <si>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</si>
  <si>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</si>
  <si>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</si>
  <si>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</si>
  <si>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</si>
  <si>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</si>
  <si>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</si>
  <si>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</si>
  <si>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</si>
  <si>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</si>
  <si>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</si>
  <si>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</si>
  <si>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</si>
  <si>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</si>
  <si>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</si>
  <si>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</si>
  <si>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</si>
  <si>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</si>
  <si>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</si>
  <si>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</si>
  <si>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</si>
  <si>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</si>
  <si>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</si>
  <si>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</si>
  <si>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</si>
  <si>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</si>
  <si>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</si>
  <si>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</si>
  <si>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</si>
  <si>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</si>
  <si>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</si>
  <si>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</si>
  <si>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</si>
  <si>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</si>
  <si>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</si>
  <si>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</si>
  <si>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</si>
  <si>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</si>
  <si>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</si>
  <si>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</si>
  <si>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</si>
  <si>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</si>
  <si>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</si>
  <si>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</si>
  <si>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</si>
  <si>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</si>
  <si>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</si>
  <si>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</si>
  <si>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</si>
  <si>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</si>
  <si>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</si>
  <si>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</si>
  <si>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</si>
  <si>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</si>
  <si>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</si>
  <si>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</si>
  <si>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</si>
  <si>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</si>
  <si>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</si>
  <si>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</si>
  <si>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</si>
  <si>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</si>
  <si>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</si>
  <si>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</si>
  <si>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</si>
  <si>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</si>
  <si>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</si>
  <si>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</si>
  <si>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</si>
  <si>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</si>
  <si>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</si>
  <si>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</si>
  <si>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</si>
  <si>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</si>
  <si>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</si>
  <si>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</si>
  <si>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</si>
  <si>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</si>
  <si>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</si>
  <si>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</si>
  <si>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</si>
  <si>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</si>
  <si>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</si>
  <si>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</si>
  <si>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</si>
  <si>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</si>
  <si>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</si>
  <si>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</si>
  <si>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</si>
  <si>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</si>
  <si>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</si>
  <si>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</si>
  <si>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</si>
  <si>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</si>
  <si>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</si>
  <si>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</si>
  <si>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</si>
  <si>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</si>
  <si>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</si>
  <si>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</si>
  <si>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</si>
  <si>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</si>
  <si>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</si>
  <si>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</si>
  <si>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</si>
  <si>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</si>
  <si>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</si>
  <si>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</si>
  <si>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</si>
  <si>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</si>
  <si>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</si>
  <si>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</si>
  <si>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</si>
  <si>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</si>
  <si>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</si>
  <si>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</si>
  <si>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</si>
  <si>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</si>
  <si>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</si>
  <si>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</si>
  <si>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</si>
  <si>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</si>
  <si>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</si>
  <si>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</si>
  <si>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</si>
  <si>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</si>
  <si>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</si>
  <si>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</si>
  <si>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</si>
  <si>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</si>
  <si>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</si>
  <si>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</si>
  <si>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</si>
  <si>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</si>
  <si>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</si>
  <si>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</si>
  <si>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</si>
  <si>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</si>
  <si>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</si>
  <si>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</si>
  <si>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</si>
  <si>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</si>
  <si>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</si>
  <si>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</si>
  <si>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</si>
  <si>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</si>
  <si>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</si>
  <si>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</si>
  <si>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</si>
  <si>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</si>
  <si>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</si>
  <si>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</si>
  <si>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</si>
  <si>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</si>
  <si>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</si>
  <si>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</si>
  <si>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</si>
  <si>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</si>
  <si>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</si>
  <si>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</si>
  <si>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</si>
  <si>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</si>
  <si>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</si>
  <si>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</si>
  <si>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</si>
  <si>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</si>
  <si>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</si>
  <si>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</si>
  <si>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</si>
  <si>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</si>
  <si>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</si>
  <si>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</si>
  <si>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</si>
  <si>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</si>
  <si>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</si>
  <si>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</si>
  <si>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</si>
  <si>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</si>
  <si>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</si>
  <si>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</si>
  <si>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</si>
  <si>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</si>
  <si>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</si>
  <si>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</si>
  <si>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</si>
  <si>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</si>
  <si>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</si>
  <si>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</si>
  <si>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</si>
  <si>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</si>
  <si>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</si>
  <si>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</si>
  <si>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</si>
  <si>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</si>
  <si>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</si>
  <si>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</si>
  <si>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</si>
  <si>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</si>
  <si>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</si>
  <si>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</si>
  <si>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</si>
  <si>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</si>
  <si>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</si>
  <si>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</si>
  <si>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</si>
  <si>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</si>
  <si>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</si>
  <si>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</si>
  <si>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</si>
  <si>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</si>
  <si>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</si>
  <si>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</si>
  <si>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</si>
  <si>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</si>
  <si>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</si>
  <si>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</si>
  <si>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</si>
  <si>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</si>
  <si>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</si>
  <si>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</si>
  <si>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</si>
  <si>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</si>
  <si>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</si>
  <si>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</si>
  <si>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</si>
  <si>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</si>
  <si>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</si>
  <si>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</si>
  <si>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</si>
  <si>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</si>
  <si>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</si>
  <si>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</si>
  <si>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</si>
  <si>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</si>
  <si>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</si>
  <si>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</si>
  <si>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</si>
  <si>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</si>
  <si>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</si>
  <si>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</si>
  <si>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</si>
  <si>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</si>
  <si>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</si>
  <si>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</si>
  <si>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</si>
  <si>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</si>
  <si>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</si>
  <si>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</si>
  <si>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</si>
  <si>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</si>
  <si>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</si>
  <si>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</si>
  <si>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</si>
  <si>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</si>
  <si>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</si>
  <si>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</si>
  <si>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</si>
  <si>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</si>
  <si>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</si>
  <si>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</si>
  <si>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</si>
  <si>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</si>
  <si>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</si>
  <si>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</si>
  <si>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</si>
  <si>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</si>
  <si>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</si>
  <si>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</si>
  <si>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</si>
  <si>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</si>
  <si>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</si>
  <si>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</si>
  <si>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</si>
  <si>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</si>
  <si>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</si>
  <si>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</si>
  <si>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</si>
  <si>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</si>
  <si>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</si>
  <si>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</si>
  <si>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</si>
  <si>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</si>
  <si>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</si>
  <si>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</si>
  <si>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</si>
  <si>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</si>
  <si>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</si>
  <si>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</si>
  <si>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</si>
  <si>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</si>
  <si>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</si>
  <si>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</si>
  <si>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</si>
  <si>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</si>
  <si>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</si>
  <si>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</si>
  <si>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</si>
  <si>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</si>
  <si>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</si>
  <si>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</si>
  <si>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</si>
  <si>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</si>
  <si>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</si>
  <si>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</si>
  <si>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</si>
  <si>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</si>
  <si>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</si>
  <si>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</si>
  <si>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</si>
  <si>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</si>
  <si>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</si>
  <si>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</si>
  <si>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</si>
  <si>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</si>
  <si>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</si>
  <si>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</si>
  <si>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</si>
  <si>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</si>
  <si>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</si>
  <si>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</si>
  <si>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</si>
  <si>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</si>
  <si>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</si>
  <si>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</si>
  <si>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</si>
  <si>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</si>
  <si>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</si>
  <si>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</si>
  <si>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</si>
  <si>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</si>
  <si>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</si>
  <si>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</si>
  <si>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</si>
  <si>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</si>
  <si>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</si>
  <si>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</si>
  <si>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</si>
  <si>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</si>
  <si>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</si>
  <si>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</si>
  <si>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</si>
  <si>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</si>
  <si>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</si>
  <si>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</si>
  <si>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</si>
  <si>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</si>
  <si>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</si>
  <si>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</si>
  <si>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</si>
  <si>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</si>
  <si>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</si>
  <si>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</si>
  <si>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</si>
  <si>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</si>
  <si>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</si>
  <si>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</si>
  <si>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</si>
  <si>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</si>
  <si>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</si>
  <si>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</si>
  <si>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</si>
  <si>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</si>
  <si>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</si>
  <si>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</si>
  <si>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</si>
  <si>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</si>
  <si>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</si>
  <si>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</si>
  <si>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</si>
  <si>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</si>
  <si>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</si>
  <si>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</si>
  <si>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</si>
  <si>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</si>
  <si>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</si>
  <si>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</si>
  <si>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</si>
  <si>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</si>
  <si>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</si>
  <si>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</si>
  <si>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</si>
  <si>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</si>
  <si>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</si>
  <si>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</si>
  <si>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</si>
  <si>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</si>
  <si>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</si>
  <si>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</si>
  <si>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</si>
  <si>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</si>
  <si>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</si>
  <si>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</si>
  <si>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</si>
  <si>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</si>
  <si>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</si>
  <si>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</si>
  <si>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</si>
  <si>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</si>
  <si>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</si>
  <si>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</si>
  <si>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</si>
  <si>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</si>
  <si>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</si>
  <si>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</si>
  <si>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</si>
  <si>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</si>
  <si>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</si>
  <si>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</si>
  <si>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</si>
  <si>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</si>
  <si>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</si>
  <si>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</si>
  <si>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</si>
  <si>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</si>
  <si>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</si>
  <si>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</si>
  <si>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</si>
  <si>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</si>
  <si>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</si>
  <si>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</si>
  <si>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</si>
  <si>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</si>
  <si>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</si>
  <si>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</si>
  <si>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</si>
  <si>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</si>
  <si>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</si>
  <si>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</si>
  <si>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</si>
  <si>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</si>
  <si>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</si>
  <si>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</si>
  <si>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</si>
  <si>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</si>
  <si>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</si>
  <si>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</si>
  <si>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</si>
  <si>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</si>
  <si>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</si>
  <si>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</si>
  <si>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</si>
  <si>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</si>
  <si>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</si>
  <si>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</si>
  <si>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</si>
  <si>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</si>
  <si>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</si>
  <si>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</si>
  <si>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</si>
  <si>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</si>
  <si>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</si>
  <si>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</si>
  <si>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</si>
  <si>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</si>
  <si>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</si>
  <si>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</si>
  <si>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</si>
  <si>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</si>
  <si>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</si>
  <si>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</si>
  <si>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</si>
  <si>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</si>
  <si>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</si>
  <si>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</si>
  <si>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</si>
  <si>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</si>
  <si>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</si>
  <si>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</si>
  <si>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</si>
  <si>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</si>
  <si>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</si>
  <si>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</si>
  <si>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</si>
  <si>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</si>
  <si>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</si>
  <si>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</si>
  <si>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</si>
  <si>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</si>
  <si>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</si>
  <si>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</si>
  <si>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</si>
  <si>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</si>
  <si>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</si>
  <si>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</si>
  <si>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</si>
  <si>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</si>
  <si>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</si>
  <si>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</si>
  <si>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</si>
  <si>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</si>
  <si>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</si>
  <si>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</si>
  <si>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</si>
  <si>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</si>
  <si>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</si>
  <si>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</si>
  <si>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</si>
  <si>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</si>
  <si>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</si>
  <si>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</si>
  <si>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</si>
  <si>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</si>
  <si>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</si>
  <si>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</si>
  <si>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</si>
  <si>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</si>
  <si>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</si>
  <si>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</si>
  <si>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</si>
  <si>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</si>
  <si>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</si>
  <si>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</si>
  <si>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</si>
  <si>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</si>
  <si>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</si>
  <si>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</si>
  <si>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</si>
  <si>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</si>
  <si>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</si>
  <si>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</si>
  <si>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</si>
  <si>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</si>
  <si>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</si>
  <si>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</si>
  <si>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</si>
  <si>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</si>
  <si>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</si>
  <si>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</si>
  <si>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</si>
  <si>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</si>
  <si>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</si>
  <si>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</si>
  <si>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</si>
  <si>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</si>
  <si>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</si>
  <si>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</si>
  <si>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</si>
  <si>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</si>
  <si>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</si>
  <si>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</si>
  <si>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</si>
  <si>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</si>
  <si>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</si>
  <si>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</si>
  <si>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</si>
  <si>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</si>
  <si>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</si>
  <si>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</si>
  <si>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</si>
  <si>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</si>
  <si>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</si>
  <si>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</si>
  <si>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</si>
  <si>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</si>
  <si>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</si>
  <si>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</si>
  <si>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</si>
  <si>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</si>
  <si>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</si>
  <si>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</si>
  <si>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</si>
  <si>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</si>
  <si>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</si>
  <si>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</si>
  <si>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</si>
  <si>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</si>
  <si>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</si>
  <si>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</si>
  <si>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</si>
  <si>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</si>
  <si>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</si>
  <si>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</si>
  <si>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</si>
  <si>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</si>
  <si>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</si>
  <si>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</si>
  <si>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</si>
  <si>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</si>
  <si>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</si>
  <si>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</si>
  <si>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</si>
  <si>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</si>
  <si>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</si>
  <si>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</si>
  <si>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</si>
  <si>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</si>
  <si>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</si>
  <si>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</si>
  <si>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</si>
  <si>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</si>
  <si>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</si>
  <si>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</si>
  <si>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</si>
  <si>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</si>
  <si>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</si>
  <si>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</si>
  <si>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</si>
  <si>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</si>
  <si>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</si>
  <si>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</si>
  <si>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</si>
  <si>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</si>
  <si>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</si>
  <si>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</si>
  <si>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</si>
  <si>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</si>
  <si>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</si>
  <si>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</si>
  <si>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</si>
  <si>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</si>
  <si>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</si>
  <si>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</si>
  <si>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</si>
  <si>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</si>
  <si>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</si>
  <si>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</si>
  <si>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</si>
  <si>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</si>
  <si>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</si>
  <si>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</si>
  <si>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</si>
  <si>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</si>
  <si>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</si>
  <si>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</si>
  <si>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</si>
  <si>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</si>
  <si>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</si>
  <si>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</si>
  <si>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</si>
  <si>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</si>
  <si>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</si>
  <si>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</si>
  <si>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</si>
  <si>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</si>
  <si>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</si>
  <si>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</si>
  <si>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</si>
  <si>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</si>
  <si>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</si>
  <si>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</si>
  <si>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</si>
  <si>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</si>
  <si>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</si>
  <si>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</si>
  <si>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</si>
  <si>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</si>
  <si>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</si>
  <si>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</si>
  <si>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</si>
  <si>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</si>
  <si>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</si>
  <si>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</si>
  <si>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</si>
  <si>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</si>
  <si>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</si>
  <si>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</si>
  <si>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</si>
  <si>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</si>
  <si>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</si>
  <si>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</si>
  <si>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</si>
  <si>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</si>
  <si>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</si>
  <si>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</si>
  <si>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</si>
  <si>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</si>
  <si>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</si>
  <si>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</si>
  <si>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</si>
  <si>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</si>
  <si>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</si>
  <si>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</si>
  <si>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</si>
  <si>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</si>
  <si>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</si>
  <si>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</si>
  <si>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</si>
  <si>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</si>
  <si>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</si>
  <si>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</si>
  <si>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</si>
  <si>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</si>
  <si>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</si>
  <si>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</si>
  <si>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</si>
  <si>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</si>
  <si>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</si>
  <si>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</si>
  <si>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</si>
  <si>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</si>
  <si>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</si>
  <si>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</si>
  <si>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</si>
  <si>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</si>
  <si>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</si>
  <si>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</si>
  <si>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</si>
  <si>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</si>
  <si>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</si>
  <si>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</si>
  <si>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</si>
  <si>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</si>
  <si>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</si>
  <si>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</si>
  <si>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</si>
  <si>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</si>
  <si>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</si>
  <si>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</si>
  <si>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</si>
  <si>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</si>
  <si>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</si>
  <si>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</si>
  <si>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</si>
  <si>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</si>
  <si>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</si>
  <si>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</si>
  <si>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</si>
  <si>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</si>
  <si>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</si>
  <si>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</si>
  <si>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</si>
  <si>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</si>
  <si>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</si>
  <si>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</si>
  <si>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</si>
  <si>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</si>
  <si>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</si>
  <si>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</si>
  <si>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</si>
  <si>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</si>
  <si>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</si>
  <si>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</si>
  <si>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</si>
  <si>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</si>
  <si>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</si>
  <si>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</si>
  <si>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</si>
  <si>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</si>
  <si>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</si>
  <si>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</si>
  <si>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</si>
  <si>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</si>
  <si>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</si>
  <si>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</si>
  <si>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</si>
  <si>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</si>
  <si>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</si>
  <si>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</si>
  <si>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</si>
  <si>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</si>
  <si>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</si>
  <si>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</si>
  <si>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</si>
  <si>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</si>
  <si>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</si>
  <si>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</si>
  <si>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</si>
  <si>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</si>
  <si>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</si>
  <si>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</si>
  <si>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</si>
  <si>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</si>
  <si>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</si>
  <si>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</si>
  <si>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</si>
  <si>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</si>
  <si>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</si>
  <si>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</si>
  <si>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</si>
  <si>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</si>
  <si>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</si>
  <si>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</si>
  <si>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</si>
  <si>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</si>
  <si>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</si>
  <si>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</si>
  <si>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</si>
  <si>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</si>
  <si>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</si>
  <si>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</si>
  <si>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</si>
  <si>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</si>
  <si>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</si>
  <si>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</si>
  <si>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</si>
  <si>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</si>
  <si>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</si>
  <si>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</si>
  <si>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</si>
  <si>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</si>
  <si>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</si>
  <si>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</si>
  <si>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</si>
  <si>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</si>
  <si>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</si>
  <si>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</si>
  <si>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</si>
  <si>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</si>
  <si>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</si>
  <si>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</si>
  <si>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</si>
  <si>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</si>
  <si>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</si>
  <si>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</si>
  <si>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</si>
  <si>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</si>
  <si>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</si>
  <si>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</si>
  <si>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</si>
  <si>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</si>
  <si>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</si>
  <si>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</si>
  <si>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</si>
  <si>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</si>
  <si>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</si>
  <si>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</si>
  <si>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</si>
  <si>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</si>
  <si>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</si>
  <si>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</si>
  <si>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</si>
  <si>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</si>
  <si>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</si>
  <si>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</si>
  <si>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</si>
  <si>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</si>
  <si>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</si>
  <si>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</si>
  <si>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</si>
  <si>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</si>
  <si>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</si>
  <si>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</si>
  <si>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</si>
  <si>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</si>
  <si>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</si>
  <si>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</si>
  <si>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</si>
  <si>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</si>
  <si>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</si>
  <si>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</si>
  <si>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</si>
  <si>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</si>
  <si>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</si>
  <si>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</si>
  <si>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</si>
  <si>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</si>
  <si>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</si>
  <si>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</si>
  <si>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</si>
  <si>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</si>
  <si>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</si>
  <si>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</si>
  <si>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</si>
  <si>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</si>
  <si>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</si>
  <si>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</si>
  <si>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</si>
  <si>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</si>
  <si>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</si>
  <si>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</si>
  <si>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</si>
  <si>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</si>
  <si>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</si>
  <si>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</si>
  <si>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</si>
  <si>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</si>
  <si>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</si>
  <si>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</si>
  <si>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</si>
  <si>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</si>
  <si>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</si>
  <si>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</si>
  <si>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</si>
  <si>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</si>
  <si>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</si>
  <si>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</si>
  <si>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</si>
  <si>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</si>
  <si>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</si>
  <si>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</si>
  <si>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</si>
  <si>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</si>
  <si>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</si>
  <si>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</si>
  <si>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</si>
  <si>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</si>
  <si>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</si>
  <si>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</si>
  <si>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</si>
  <si>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</si>
  <si>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</si>
  <si>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</si>
  <si>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</si>
  <si>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</si>
  <si>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</si>
  <si>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</si>
  <si>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</si>
  <si>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</si>
  <si>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</si>
  <si>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</si>
  <si>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</si>
  <si>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</si>
  <si>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</si>
  <si>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</si>
  <si>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</si>
  <si>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</si>
  <si>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</si>
  <si>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</si>
  <si>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</si>
  <si>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</si>
  <si>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</si>
  <si>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</si>
  <si>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</si>
  <si>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</si>
  <si>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</si>
  <si>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</si>
  <si>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</si>
  <si>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</si>
  <si>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</si>
  <si>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</si>
  <si>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</si>
  <si>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</si>
  <si>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</si>
  <si>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</si>
  <si>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</si>
  <si>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</si>
  <si>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</si>
  <si>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</si>
  <si>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</si>
  <si>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</si>
  <si>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</si>
  <si>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</si>
  <si>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</si>
  <si>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</si>
  <si>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</si>
  <si>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</si>
  <si>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</si>
  <si>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</si>
  <si>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</si>
  <si>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</si>
  <si>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</si>
  <si>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</si>
  <si>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</si>
  <si>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</si>
  <si>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</si>
  <si>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</si>
  <si>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</si>
  <si>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</si>
  <si>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</si>
  <si>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</si>
  <si>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</si>
  <si>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</si>
  <si>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</si>
  <si>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</si>
  <si>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</si>
  <si>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</si>
  <si>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</si>
  <si>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</si>
  <si>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</si>
  <si>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</si>
  <si>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</si>
  <si>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</si>
  <si>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</si>
  <si>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</si>
  <si>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</si>
  <si>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</si>
  <si>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</si>
  <si>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</si>
  <si>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</si>
  <si>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</si>
  <si>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</si>
  <si>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</si>
  <si>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</si>
  <si>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</si>
  <si>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</si>
  <si>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</si>
  <si>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</si>
  <si>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</si>
  <si>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</si>
  <si>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</si>
  <si>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</si>
  <si>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</si>
  <si>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</si>
  <si>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</si>
  <si>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</si>
  <si>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</si>
  <si>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</si>
  <si>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</si>
  <si>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</si>
  <si>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</si>
  <si>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</si>
  <si>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</si>
  <si>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</si>
  <si>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</si>
  <si>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</si>
  <si>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</si>
  <si>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</si>
  <si>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</si>
  <si>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</si>
  <si>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</si>
  <si>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</si>
  <si>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</si>
  <si>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</si>
  <si>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</si>
  <si>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</si>
  <si>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</si>
  <si>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</si>
  <si>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</si>
  <si>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</si>
  <si>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</si>
  <si>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</si>
  <si>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</si>
  <si>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</si>
  <si>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</si>
  <si>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</si>
  <si>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</si>
  <si>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</si>
  <si>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</si>
  <si>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</si>
  <si>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</si>
  <si>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</si>
  <si>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</si>
  <si>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</si>
  <si>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</si>
  <si>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</si>
  <si>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</si>
  <si>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</si>
  <si>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</si>
  <si>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</si>
  <si>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at site checking </t>
  </si>
  <si>
    <t>PCM-20251112-00001323</t>
  </si>
  <si>
    <t xml:space="preserve">ETA 40 min </t>
  </si>
  <si>
    <t>PCM-20251112-00001168</t>
  </si>
  <si>
    <t xml:space="preserve">ETA 20 min </t>
  </si>
  <si>
    <t xml:space="preserve"> PCM-20250215-00000830 </t>
  </si>
  <si>
    <t>LTE site still down and  site located in aramco area access issue need special permission</t>
  </si>
  <si>
    <t>PCM-20251112-00001025</t>
  </si>
  <si>
    <t>SCECO cut in area and EM team on the way to saving site SQR0079</t>
  </si>
  <si>
    <t>NO PCM</t>
  </si>
  <si>
    <t>SCECO cut in area and EM team on the way  need 30 Min</t>
  </si>
  <si>
    <t>PCM-20251112-00001355</t>
  </si>
  <si>
    <t>Emergency</t>
  </si>
  <si>
    <t>EM team on the way need 30 Min</t>
  </si>
  <si>
    <t>PCM-20251112-00001407</t>
  </si>
  <si>
    <t xml:space="preserve">EM team at site checking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</si>
  <si>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</si>
  <si>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</si>
  <si>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</si>
  <si>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</si>
  <si>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</si>
  <si>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</si>
  <si>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</si>
  <si>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</si>
  <si>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</si>
  <si>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</si>
  <si>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PCM-20251112-00001164</t>
  </si>
  <si>
    <t xml:space="preserve">ETA 80 mins </t>
  </si>
  <si>
    <t>TT-20251112-01156 // NA</t>
  </si>
  <si>
    <t>sceco blackout in Tathlith area and both teams dispatched to secure hub sites</t>
  </si>
  <si>
    <t>PCM-20251112-00001311</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</si>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</sst>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5" totalsRowShown="0" headerRowDxfId="15" dataDxfId="14" headerRowBorderDxfId="12" tableBorderDxfId="13">
  <autoFilter ref="A1:L1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310.646510300925</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45973.594936226851</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45973.594936226851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45973.594936226851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45973.594936226851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45973.594936226851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45973.594936226851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45973.594936226851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45973.594936226851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45973.594936226851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45973.594936226851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45973.594936226851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45973.594936226851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45973.594936226851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45973.594936226851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45973.594936226851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45973.594936226851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45973.594936226851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45973.594936226851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45973.594936226851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45973.594936226851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45973.594936226851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45973.594936226851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45973.594936226851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45973.594936226851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45973.594936226851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45973.594936226851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45973.594936226851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45973.594936226851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45973.594936226851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45973.594936226851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45973.594936226851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45973.594936226851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45973.594936226851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45973.594936226851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45973.594936226851</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45973.594936226851</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45973.594936226851</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45973.594936226851</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45973.594936226851</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45973.594936226851</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45973.594936226851</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45973.594936226851</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45973.594936226851</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45973.594936226851</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45973.594936226851</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45973.594936226851</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45973.594936226851</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45973.594936226851</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45973.594936226851</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45973.594936226851</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45973.594936226851</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45973.594936226851</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45973.594936226851</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45973.594936226851</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45973.594936226851</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45973.594936226851</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45973.594936226851</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45973.594936226851</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45973.594936226851</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45973.594936226851</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45973.594936226851</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45973.594936226851</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45973.594936226851</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45973.594936226851</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45973.594936226851</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45973.594936226851</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45973.594936226851</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45973.594936226851</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45973.594936226851</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45973.594936226851</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45973.594936226851</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45973.594936226851</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45973.594936226851</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45973.594936226851</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45973.594936226851</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45973.594936226851</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45973.594936226851</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45973.594936226851</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45973.594936226851</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45973.594936226851</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45973.594936226851</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45973.594936226851</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45973.594936226851</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45973.594936226851</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45973.594936226851</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45973.594936226851</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45973.594936226851</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45973.594936226851</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45973.594936226851</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45973.594936226851</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45973.594936226851</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45973.594936226851</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45973.594936226851</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45973.594936226851</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45973.594936226851</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45973.594936226851</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45973.594936226851</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45973.594936226851</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45973.594936226851</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45973.594936226851</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45973.594936226851</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45973.594936226851</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45973.594936226851</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45973.594936226851</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45973.594936226851</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45973.594936226851</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45973.594936226851</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45973.594936226851</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45973.594936226851</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45973.594936226851</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45973.594936226851</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45973.594936226851</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45973.594936226851</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45973.594936226851</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45973.594936226851</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45973.594936226851</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45973.594936226851</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45973.594936226851</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148.59509826388967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9.0468634261924308E-2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26027</v>
      </c>
      <c r="E5" s="103" t="s">
        <v>39100</v>
      </c>
      <c r="F5" s="104">
        <v>45973.563611111109</v>
      </c>
      <c r="G5" s="105">
        <f t="shared" ca="1" si="1"/>
        <v>3.1325115742220078E-2</v>
      </c>
      <c r="H5" s="104">
        <v>45973.55736111111</v>
      </c>
      <c r="I5" s="18" t="str">
        <f>IFERROR(VLOOKUP(D5,DB!A:F,6,0),"")</f>
        <v>Generator-SG</v>
      </c>
      <c r="J5" s="18" t="str">
        <f>IFERROR(VLOOKUP(D5,DB!A:G,7,0),"")</f>
        <v>Weak</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23401</v>
      </c>
      <c r="E6" s="103" t="s">
        <v>39021</v>
      </c>
      <c r="F6" s="104">
        <v>45973.517893518518</v>
      </c>
      <c r="G6" s="105">
        <f t="shared" ca="1" si="1"/>
        <v>7.7042708333465271E-2</v>
      </c>
      <c r="H6" s="165">
        <v>45973.549317129633</v>
      </c>
      <c r="I6" s="18" t="str">
        <f>IFERROR(VLOOKUP(D6,DB!A:F,6,0),"")</f>
        <v>SCECO</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45973.594936226851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45973.594936226851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45973.594936226851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45973.594936226851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R2</v>
      </c>
      <c r="C11" s="18"/>
      <c r="D11" s="18" t="s">
        <v>8528</v>
      </c>
      <c r="E11" s="103"/>
      <c r="F11" s="104"/>
      <c r="G11" s="105">
        <f t="shared" ref="G11:G42" ca="1" si="2">IFERROR(NOW()-F11,"-")</f>
        <v>45973.594936226851</v>
      </c>
      <c r="H11" s="104"/>
      <c r="I11" s="18" t="str">
        <f>IFERROR(VLOOKUP(D11,DB!A:F,6,0),"")</f>
        <v>SCECO</v>
      </c>
      <c r="J11" s="18" t="str">
        <f>IFERROR(VLOOKUP(D11,DB!A:G,7,0),"")</f>
        <v>Dead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45973.594936226851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45973.594936226851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45973.594936226851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45973.594936226851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45973.594936226851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45973.594936226851</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45973.594936226851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45973.594936226851</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45973.594936226851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45973.594936226851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45973.594936226851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45973.594936226851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45973.594936226851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45973.594936226851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45973.594936226851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45973.594936226851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45973.594936226851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45973.594936226851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45973.594936226851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45973.594936226851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45973.594936226851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45973.594936226851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45973.594936226851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45973.594936226851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45973.594936226851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45973.594936226851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45973.594936226851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45973.594936226851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45973.594936226851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45973.594936226851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45973.594936226851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45973.594936226851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45973.594936226851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45973.594936226851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45973.594936226851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45973.594936226851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45973.594936226851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45973.594936226851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45973.594936226851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45973.594936226851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45973.594936226851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45973.594936226851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45973.594936226851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45973.594936226851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45973.594936226851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45973.594936226851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45973.594936226851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45973.594936226851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45973.594936226851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45973.594936226851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45973.594936226851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45973.594936226851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45973.594936226851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45973.594936226851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45973.594936226851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45973.594936226851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45973.594936226851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45973.594936226851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45973.594936226851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45973.594936226851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45973.594936226851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45973.594936226851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45973.594936226851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45973.594936226851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45973.594936226851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45973.594936226851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45973.594936226851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45973.594936226851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45973.594936226851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45973.594936226851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45973.594936226851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45973.594936226851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45973.594936226851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45973.594936226851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45973.594936226851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45973.594936226851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45973.594936226851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45973.594936226851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45973.594936226851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45973.594936226851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45973.594936226851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45973.594936226851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45973.594936226851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45973.594936226851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45973.594936226851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45973.594936226851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45973.594936226851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45973.594936226851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45973.594936226851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45973.594936226851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45973.594936226851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45973.594936226851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45973.594936226851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45973.594936226851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45973.594936226851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45973.594936226851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45973.594936226851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45973.594936226851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45973.594936226851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45973.594936226851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45973.594936226851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45973.594936226851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45973.594936226851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45973.594936226851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45973.594936226851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45973.594936226851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45973.594936226851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45973.594936226851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45973.594936226851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45973.594936226851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45973.594936226851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45973.594936226851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45973.594936226851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45973.594936226851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45973.594936226851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45973.594936226851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45973.594936226851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45973.594936226851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45973.594936226851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45973.594936226851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45973.594936226851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45973.594936226851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45973.594936226851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45973.594936226851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45973.594936226851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45973.594936226851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45973.594936226851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45973.594936226851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45973.594936226851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45973.594936226851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45973.594936226851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45973.594936226851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45973.594936226851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45973.594936226851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45973.594936226851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45973.594936226851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45973.594936226851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45973.594936226851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45973.594936226851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45973.594936226851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45973.594936226851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45973.594936226851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45973.594936226851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45973.594936226851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45973.594936226851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45973.594936226851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45973.594936226851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45973.594936226851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45973.594936226851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45973.594936226851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45973.594936226851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45973.594936226851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45973.594936226851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45973.594936226851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45973.594936226851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45973.594936226851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45973.594936226851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45973.594936226851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45973.594936226851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45973.594936226851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45973.594936226851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45973.594936226851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45973.594936226851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45973.594936226851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45973.594936226851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45973.594936226851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45973.594936226851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45973.594936226851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45973.594936226851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45973.594936226851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45973.594936226851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45973.594936226851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45973.594936226851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45973.594936226851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45973.594936226851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45973.594936226851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45973.594936226851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45973.594936226851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45973.594936226851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45973.594936226851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45973.594936226851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45973.594936226851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45973.594936226851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45973.594936226851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45973.594936226851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45973.594936226851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45973.594936226851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45973.594936226851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45973.594936226851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45973.594936226851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45973.594936226851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45973.594936226851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45973.594936226851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45973.594936226851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45973.594936226851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45973.594936226851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45973.594936226851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45973.594936226851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45973.594936226851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45973.594936226851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45973.594936226851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45973.594936226851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45973.594936226851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45973.594936226851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45973.594936226851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45973.594936226851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45973.594936226851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45973.594936226851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45973.594936226851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45973.594936226851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45973.594936226851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45973.594936226851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45973.594936226851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45973.594936226851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45973.594936226851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45973.594936226851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45973.594936226851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45973.594936226851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45973.594936226851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45973.594936226851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45973.594936226851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45973.594936226851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45973.594936226851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45973.594936226851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45973.594936226851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45973.594936226851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45973.594936226851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45973.594936226851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45973.594936226851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45973.594936226851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45973.594936226851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45973.594936226851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45973.594936226851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45973.594936226851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45973.594936226851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45973.594936226851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45973.594936226851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45973.594936226851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45973.594936226851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45973.594936226851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45973.594936226851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45973.594936226851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45973.594936226851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45973.594936226851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45973.594936226851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45973.594936226851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45973.594936226851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45973.594936226851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45973.594936226851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45973.594936226851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45973.594936226851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45973.594936226851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45973.594936226851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45973.594936226851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45973.594936226851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45973.594936226851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45973.594936226851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45973.594936226851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45973.594936226851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45973.594936226851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45973.594936226851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45973.594936226851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45973.594936226851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45973.594936226851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45973.594936226851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45973.594936226851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45973.594936226851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45973.594936226851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45973.594936226851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45973.594936226851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45973.594936226851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45973.594936226851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45973.594936226851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45973.594936226851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45973.594936226851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45973.594936226851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45973.594936226851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45973.594936226851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45973.594936226851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45973.594936226851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45973.594936226851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45973.594936226851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45973.594936226851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45973.594936226851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45973.594936226851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45973.594936226851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45973.594936226851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45973.594936226851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45973.594936226851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45973.594936226851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45973.594936226851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45973.594936226851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45973.594936226851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45973.594936226851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45973.594936226851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45973.594936226851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45973.594936226851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45973.594936226851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45973.594936226851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45973.594936226851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45973.594936226851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45973.594936226851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45973.594936226851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45973.594936226851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45973.594936226851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45973.594936226851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45973.594936226851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45973.594936226851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45973.594936226851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45973.594936226851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45973.594936226851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45973.594936226851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45973.594936226851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45973.594936226851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45973.594936226851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45973.594936226851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45973.594936226851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45973.594936226851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45973.594936226851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45973.594936226851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45973.594936226851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45973.594936226851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45973.594936226851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45973.594936226851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45973.594936226851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45973.594936226851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45973.594936226851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45973.594936226851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45973.594936226851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45973.594936226851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45973.594936226851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45973.594936226851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45973.594936226851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45973.594936226851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45973.594936226851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45973.594936226851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45973.594936226851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45973.594936226851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45973.594936226851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45973.594936226851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45973.594936226851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45973.594936226851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45973.594936226851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45973.594936226851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45973.594936226851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45973.594936226851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45973.594936226851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45973.594936226851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45973.594936226851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45973.594936226851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45973.594936226851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45973.594936226851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45973.594936226851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45973.594936226851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45973.594936226851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45973.594936226851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45973.594936226851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45973.594936226851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45973.594936226851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45973.594936226851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45973.594936226851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45973.594936226851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45973.594936226851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45973.594936226851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45973.594936226851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45973.594936226851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45973.594936226851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45973.594936226851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45973.594936226851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45973.594936226851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45973.594936226851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45973.594936226851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45973.594936226851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45973.594936226851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45973.594936226851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45973.594936226851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45973.594936226851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45973.594936226851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45973.594936226851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45973.594936226851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45973.594936226851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45973.594936226851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45973.594936226851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45973.594936226851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45973.594936226851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45973.594936226851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45973.594936226851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45973.594936226851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45973.594936226851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45973.594936226851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45973.594936226851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45973.594936226851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45973.594936226851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45973.594936226851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45973.594936226851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45973.594936226851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45973.594936226851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45973.594936226851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45973.594936226851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45973.594936226851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45973.594936226851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45973.594936226851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45973.594936226851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45973.594936226851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45973.594936226851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45973.594936226851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45973.594936226851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45973.594936226851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45973.594936226851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45973.594936226851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45973.594936226851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45973.594936226851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45973.594936226851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45973.594936226851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45973.594936226851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45973.594936226851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45973.594936226851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45973.594936226851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45973.594936226851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45973.594936226851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45973.594936226851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45973.594936226851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45973.594936226851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45973.594936226851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45973.594936226851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45973.594936226851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45973.594936226851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45973.594936226851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45973.594936226851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45973.594936226851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45973.594936226851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45973.594936226851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45973.594936226851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45973.594936226851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45973.594936226851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45973.594936226851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45973.594936226851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45973.594936226851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45973.594936226851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45973.594936226851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45973.594936226851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45973.594936226851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45973.594936226851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45973.594936226851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45973.594936226851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45973.594936226851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45973.594936226851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45973.594936226851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45973.594936226851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45973.594936226851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45973.594936226851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45973.594936226851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45973.594936226851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45973.594936226851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45973.594936226851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45973.594936226851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45973.594936226851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45973.594936226851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45973.594936226851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45973.594936226851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45973.594936226851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45973.594936226851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45973.594936226851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45973.594936226851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45973.594936226851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45973.594936226851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45973.594936226851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45973.594936226851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45973.594936226851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45973.594936226851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45973.594936226851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45973.594936226851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45973.594936226851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45973.594936226851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45973.594936226851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45973.594936226851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45973.594936226851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45973.594936226851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45973.594936226851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45973.594936226851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45973.594936226851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45973.594936226851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45973.594936226851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45973.594936226851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45973.594936226851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45973.594936226851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45973.594936226851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45973.594936226851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45973.594936226851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45973.594936226851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45973.594936226851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45973.594936226851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45973.594936226851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45973.594936226851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45973.594936226851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45973.594936226851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45973.594936226851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45973.594936226851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45973.594936226851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45973.594936226851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45973.594936226851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45973.594936226851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45973.594936226851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45973.594936226851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45973.594936226851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45973.594936226851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45973.594936226851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45973.594936226851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45973.594936226851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45973.594936226851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45973.594936226851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45973.594936226851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45973.594936226851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45973.594936226851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45973.594936226851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45973.594936226851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45973.594936226851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45973.594936226851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45973.594936226851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45973.594936226851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45973.594936226851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45973.594936226851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45973.594936226851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45973.594936226851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45973.594936226851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45973.594936226851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45973.594936226851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45973.594936226851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45973.594936226851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45973.594936226851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45973.594936226851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45973.594936226851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45973.594936226851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45973.594936226851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45973.594936226851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45973.594936226851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45973.594936226851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45973.594936226851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45973.594936226851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45973.594936226851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45973.594936226851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45973.594936226851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45973.594936226851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45973.594936226851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45973.594936226851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45973.594936226851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45973.594936226851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45973.594936226851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45973.594936226851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45973.594936226851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45973.594936226851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45973.594936226851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45973.594936226851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45973.594936226851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45973.594936226851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45973.594936226851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45973.594936226851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45973.594936226851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45973.594936226851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45973.594936226851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45973.594936226851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45973.594936226851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45973.594936226851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45973.594936226851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45973.594936226851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45973.594936226851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45973.594936226851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45973.594936226851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45973.594936226851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45973.594936226851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45973.594936226851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45973.594936226851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45973.594936226851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45973.594936226851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45973.594936226851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45973.594936226851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45973.594936226851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45973.594936226851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45973.594936226851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45973.594936226851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45973.594936226851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45973.594936226851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45973.594936226851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45973.594936226851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45973.594936226851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45973.594936226851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45973.594936226851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45973.594936226851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45973.594936226851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45973.594936226851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45973.594936226851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45973.594936226851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45973.594936226851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45973.594936226851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45973.594936226851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45973.594936226851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45973.594936226851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45973.594936226851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45973.594936226851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45973.594936226851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45973.594936226851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45973.594936226851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45973.594936226851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45973.594936226851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45973.594936226851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45973.594936226851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45973.594936226851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45973.594936226851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45973.594936226851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45973.594936226851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45973.594936226851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45973.594936226851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45973.594936226851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45973.594936226851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45973.594936226851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45973.594936226851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45973.594936226851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45973.594936226851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45973.594936226851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45973.594936226851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45973.594936226851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45973.594936226851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45973.594936226851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45973.594936226851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45973.594936226851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45973.594936226851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45973.594936226851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45973.594936226851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45973.594936226851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45973.594936226851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45973.594936226851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45973.594936226851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45973.594936226851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45973.594936226851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45973.594936226851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45973.594936226851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45973.594936226851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45973.594936226851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45973.594936226851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45973.594936226851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45973.594936226851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45973.594936226851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45973.594936226851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45973.594936226851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45973.594936226851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45973.594936226851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45973.594936226851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45973.594936226851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45973.594936226851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45973.594936226851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45973.594936226851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45973.594936226851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45973.594936226851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45973.594936226851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45973.594936226851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45973.594936226851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45973.594936226851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45973.594936226851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45973.594936226851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45973.594936226851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45973.594936226851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45973.594936226851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45973.594936226851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45973.594936226851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45973.594936226851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45973.594936226851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45973.594936226851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45973.594936226851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45973.594936226851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45973.594936226851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45973.594936226851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45973.594936226851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45973.594936226851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45973.594936226851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45973.594936226851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45973.594936226851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45973.594936226851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45973.594936226851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45973.594936226851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45973.594936226851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45973.594936226851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45973.594936226851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45973.594936226851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45973.594936226851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45973.594936226851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45973.594936226851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45973.594936226851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45973.594936226851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45973.594936226851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45973.594936226851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45973.594936226851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45973.594936226851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45973.594936226851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45973.594936226851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45973.594936226851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45973.594936226851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45973.594936226851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45973.594936226851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45973.594936226851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45973.594936226851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45973.594936226851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45973.594936226851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45973.594936226851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45973.594936226851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45973.594936226851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45973.594936226851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45973.594936226851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45973.594936226851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45973.594936226851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45973.594936226851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45973.594936226851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45973.594936226851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45973.594936226851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45973.594936226851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45973.594936226851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45973.594936226851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45973.594936226851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45973.594936226851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45973.594936226851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45973.594936226851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45973.594936226851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45973.594936226851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45973.594936226851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45973.594936226851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45973.594936226851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45973.594936226851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45973.594936226851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45973.594936226851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45973.594936226851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45973.594936226851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45973.594936226851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45973.594936226851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45973.594936226851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45973.594936226851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45973.594936226851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45973.594936226851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45973.594936226851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45973.594936226851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45973.594936226851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45973.594936226851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45973.594936226851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45973.594936226851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45973.594936226851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45973.594936226851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45973.594936226851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45973.594936226851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45973.594936226851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45973.594936226851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45973.594936226851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45973.594936226851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45973.594936226851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45973.594936226851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45973.594936226851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45973.594936226851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45973.594936226851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45973.594936226851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45973.594936226851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45973.594936226851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45973.594936226851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45973.594936226851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45973.594936226851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45973.594936226851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45973.594936226851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45973.594936226851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45973.594936226851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45973.594936226851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45973.594936226851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45973.594936226851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45973.594936226851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45973.594936226851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45973.594936226851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45973.594936226851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45973.594936226851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45973.594936226851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45973.594936226851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45973.594936226851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45973.594936226851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45973.594936226851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45973.594936226851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45973.594936226851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45973.594936226851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45973.594936226851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45973.594936226851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45973.594936226851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45973.594936226851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45973.594936226851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45973.594936226851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45973.594936226851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45973.594936226851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45973.594936226851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45973.594936226851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45973.594936226851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45973.594936226851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45973.594936226851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45973.594936226851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45973.594936226851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45973.594936226851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45973.594936226851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45973.594936226851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45973.594936226851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45973.594936226851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45973.594936226851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45973.594936226851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45973.594936226851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45973.594936226851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45973.594936226851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45973.594936226851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45973.594936226851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45973.594936226851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45973.594936226851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45973.594936226851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45973.594936226851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45973.594936226851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45973.594936226851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45973.594936226851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45973.594936226851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45973.594936226851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45973.594936226851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45973.594936226851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45973.594936226851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45973.594936226851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45973.594936226851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45973.594936226851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45973.594936226851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45973.594936226851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45973.594936226851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45973.594936226851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45973.594936226851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45973.594936226851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45973.594936226851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45973.594936226851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45973.594936226851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45973.594936226851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45973.594936226851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45973.594936226851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45973.594936226851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45973.594936226851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45973.594936226851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45973.594936226851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45973.594936226851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45973.594936226851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45973.594936226851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45973.594936226851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45973.594936226851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45973.594936226851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45973.594936226851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45973.594936226851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45973.594936226851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45973.594936226851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45973.594936226851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45973.594936226851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45973.594936226851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45973.594936226851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45973.594936226851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45973.594936226851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45973.594936226851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45973.594936226851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45973.594936226851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45973.594936226851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45973.594936226851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45973.594936226851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45973.594936226851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45973.594936226851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45973.594936226851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45973.594936226851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45973.594936226851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45973.594936226851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45973.594936226851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45973.594936226851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45973.594936226851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45973.594936226851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45973.594936226851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45973.594936226851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45973.594936226851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45973.594936226851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45973.594936226851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45973.594936226851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45973.594936226851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45973.594936226851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45973.594936226851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45973.594936226851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45973.594936226851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45973.594936226851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45973.594936226851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45973.594936226851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45973.594936226851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45973.594936226851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45973.594936226851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45973.594936226851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45973.594936226851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45973.594936226851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45973.594936226851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45973.594936226851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45973.594936226851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45973.594936226851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45973.594936226851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45973.594936226851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45973.594936226851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45973.594936226851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45973.594936226851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45973.594936226851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45973.594936226851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45973.594936226851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45973.594936226851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45973.594936226851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45973.594936226851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45973.594936226851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45973.594936226851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45973.594936226851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45973.594936226851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45973.594936226851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45973.594936226851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45973.594936226851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45973.594936226851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45973.594936226851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45973.594936226851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45973.594936226851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45973.594936226851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45973.594936226851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45973.594936226851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45973.594936226851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45973.594936226851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45973.594936226851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45973.594936226851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45973.594936226851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45973.594936226851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45973.594936226851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45973.594936226851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45973.594936226851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45973.594936226851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45973.594936226851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45973.594936226851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45973.594936226851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45973.594936226851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45973.594936226851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45973.594936226851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45973.594936226851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45973.594936226851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45973.594936226851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45973.594936226851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45973.594936226851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45973.594936226851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45973.594936226851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45973.594936226851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45973.594936226851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45973.594936226851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45973.594936226851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45973.594936226851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45973.594936226851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45973.594936226851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45973.594936226851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45973.594936226851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45973.594936226851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45973.594936226851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45973.594936226851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45973.594936226851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45973.594936226851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45973.594936226851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45973.594936226851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45973.594936226851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45973.594936226851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45973.594936226851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45973.594936226851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45973.594936226851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45973.594936226851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45973.594936226851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45973.594936226851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45973.594936226851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45973.594936226851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45973.594936226851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45973.594936226851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45973.594936226851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45973.594936226851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45973.594936226851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45973.594936226851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45973.594936226851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45973.594936226851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45973.594936226851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45973.594936226851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45973.594936226851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45973.594936226851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45973.594936226851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45973.594936226851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45973.594936226851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45973.594936226851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45973.594936226851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45973.594936226851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45973.594936226851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45973.594936226851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45973.594936226851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45973.594936226851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45973.594936226851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45973.594936226851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45973.594936226851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45973.594936226851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45973.594936226851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45973.594936226851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45973.594936226851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45973.594936226851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45973.594936226851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45973.594936226851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45973.594936226851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45973.594936226851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45973.594936226851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45973.594936226851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45973.594936226851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45973.594936226851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45973.594936226851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45973.594936226851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45973.594936226851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45973.594936226851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45973.594936226851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45973.594936226851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45973.594936226851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45973.594936226851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45973.594936226851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45973.594936226851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45973.594936226851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45973.594936226851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45973.594936226851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45973.594936226851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45973.594936226851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45973.594936226851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45973.594936226851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45973.594936226851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45973.594936226851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45973.594936226851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45973.594936226851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45973.594936226851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45973.594936226851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45973.594936226851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45973.594936226851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45973.594936226851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45973.594936226851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45973.594936226851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45973.594936226851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45973.594936226851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45973.594936226851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45973.594936226851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45973.594936226851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45973.594936226851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45973.594936226851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45973.594936226851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45973.594936226851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45973.594936226851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45973.594936226851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45973.594936226851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45973.594936226851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45973.594936226851</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tabSelected="1"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270.11421863425494</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36120</v>
      </c>
      <c r="E3" s="95" t="s">
        <v>39021</v>
      </c>
      <c r="F3" s="96">
        <v>45973.465671296297</v>
      </c>
      <c r="G3" s="97">
        <f ca="1">IFERROR(NOW()-F3,"")</f>
        <v>0.12926493055419996</v>
      </c>
      <c r="H3" s="96">
        <v>45973.458773148152</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35821</v>
      </c>
      <c r="E4" s="95" t="s">
        <v>39021</v>
      </c>
      <c r="F4" s="96"/>
      <c r="G4" s="97">
        <f ca="1">IFERROR(NOW()-F4,"")</f>
        <v>45973.594936226851</v>
      </c>
      <c r="H4" s="96">
        <v>45973.458935185183</v>
      </c>
      <c r="I4" s="135" t="str">
        <f>IFERROR(VLOOKUP(D4,DB!A:F,6,0),"")</f>
        <v>SCECO</v>
      </c>
      <c r="J4" s="135" t="str">
        <f>IFERROR(VLOOKUP(D4,DB!A:G,7,0),"")</f>
        <v>Dead</v>
      </c>
      <c r="K4" s="98" t="s">
        <v>39116</v>
      </c>
      <c r="L4" s="92" t="str">
        <f>IFERROR(VLOOKUP(D4,DB!A:I,9,0),"")</f>
        <v>Latis</v>
      </c>
    </row>
    <row r="5" spans="1:16" ht="15" customHeight="1">
      <c r="A5" s="135" t="s">
        <v>39117</v>
      </c>
      <c r="B5" s="135" t="str">
        <f>IFERROR(VLOOKUP(D5,DB!A:K,11,0),"")</f>
        <v>R4</v>
      </c>
      <c r="C5" s="94">
        <v>21</v>
      </c>
      <c r="D5" s="92" t="s">
        <v>38881</v>
      </c>
      <c r="E5" s="95" t="s">
        <v>39118</v>
      </c>
      <c r="F5" s="96">
        <v>45973.57471064815</v>
      </c>
      <c r="G5" s="97">
        <f ca="1">IFERROR(NOW()-F5,"")</f>
        <v>2.0225578700774349E-2</v>
      </c>
      <c r="H5" s="96">
        <v>45973.565347222226</v>
      </c>
      <c r="I5" s="135" t="str">
        <f>IFERROR(VLOOKUP(D5,DB!A:F,6,0),"")</f>
        <v>Generator-DG</v>
      </c>
      <c r="J5" s="135" t="str">
        <f>IFERROR(VLOOKUP(D5,DB!A:G,7,0),"")</f>
        <v>Good</v>
      </c>
      <c r="K5" s="98" t="s">
        <v>39119</v>
      </c>
      <c r="L5" s="92" t="str">
        <f>IFERROR(VLOOKUP(D5,DB!A:I,9,0),"")</f>
        <v>Latis</v>
      </c>
    </row>
    <row r="6" spans="1:16" ht="15" customHeight="1">
      <c r="A6" s="135" t="s">
        <v>39120</v>
      </c>
      <c r="B6" s="135" t="str">
        <f>IFERROR(VLOOKUP(D6,DB!A:K,11,0),"")</f>
        <v>R4</v>
      </c>
      <c r="C6" s="94">
        <v>6</v>
      </c>
      <c r="D6" s="92" t="s">
        <v>31418</v>
      </c>
      <c r="E6" s="95" t="s">
        <v>39100</v>
      </c>
      <c r="F6" s="96">
        <v>45973.583437499998</v>
      </c>
      <c r="G6" s="97">
        <f ca="1">IFERROR(NOW()-F6,"")</f>
        <v>1.1498726853460539E-2</v>
      </c>
      <c r="H6" s="96">
        <v>45973.560011574074</v>
      </c>
      <c r="I6" s="135" t="str">
        <f>IFERROR(VLOOKUP(D6,DB!A:F,6,0),"")</f>
        <v>SCECO</v>
      </c>
      <c r="J6" s="135" t="str">
        <f>IFERROR(VLOOKUP(D6,DB!A:G,7,0),"")</f>
        <v>Good</v>
      </c>
      <c r="K6" s="98" t="s">
        <v>39121</v>
      </c>
      <c r="L6" s="92" t="str">
        <f>IFERROR(VLOOKUP(D6,DB!A:I,9,0),"")</f>
        <v>Latis</v>
      </c>
    </row>
    <row r="7" spans="1:16" ht="15" customHeight="1">
      <c r="A7" s="135"/>
      <c r="B7" s="135" t="str">
        <f>IFERROR(VLOOKUP(D7,DB!A:K,11,0),"")</f>
        <v/>
      </c>
      <c r="C7" s="94"/>
      <c r="D7" s="92"/>
      <c r="E7" s="95"/>
      <c r="F7" s="96"/>
      <c r="G7" s="97">
        <f ca="1">IFERROR(NOW()-F7,"")</f>
        <v>45973.594936226851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45973.594936226851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45973.594936226851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45973.594936226851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45973.594936226851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45973.594936226851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45973.594936226851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45973.594936226851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45973.594936226851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45973.594936226851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45973.594936226851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45973.594936226851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45973.594936226851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45973.594936226851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45973.594936226851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45973.594936226851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45973.594936226851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45973.594936226851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45973.594936226851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45973.594936226851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45973.594936226851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45973.594936226851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45973.594936226851</v>
      </c>
      <c r="H29" s="96"/>
      <c r="I29" s="135" t="str">
        <f>IFERROR(VLOOKUP(D29,DB!A:F,6,0),"")</f>
        <v/>
      </c>
      <c r="J29" s="135" t="str">
        <f>IFERROR(VLOOKUP(D29,DB!A:G,7,0),"")</f>
        <v/>
      </c>
      <c r="K29" s="98"/>
      <c r="L29" s="92" t="str">
        <f>IFERROR(VLOOKUP(D29,DB!A:I,9,0),"")</f>
        <v/>
      </c>
    </row>
    <row r="30" spans="1:12" ht="15" customHeight="1">
      <c r="A30" s="149"/>
      <c r="B30" s="149" t="str">
        <f>IFERROR(VLOOKUP(D30,DB!A:K,11,0),"")</f>
        <v/>
      </c>
      <c r="C30" s="150"/>
      <c r="D30" s="151"/>
      <c r="E30" s="152"/>
      <c r="F30" s="153"/>
      <c r="G30" s="97">
        <f ca="1">IFERROR(NOW()-F30,"")</f>
        <v>45973.594936226851</v>
      </c>
      <c r="H30" s="153"/>
      <c r="I30" s="149" t="str">
        <f>IFERROR(VLOOKUP(D30,DB!A:F,6,0),"")</f>
        <v/>
      </c>
      <c r="J30" s="149" t="str">
        <f>IFERROR(VLOOKUP(D30,DB!A:G,7,0),"")</f>
        <v/>
      </c>
      <c r="K30" s="154"/>
      <c r="L30" s="151" t="str">
        <f>IFERROR(VLOOKUP(D30,DB!A:I,9,0),"")</f>
        <v/>
      </c>
    </row>
    <row r="31" spans="1:12" ht="15" customHeight="1">
      <c r="A31" s="149"/>
      <c r="B31" s="149" t="str">
        <f>IFERROR(VLOOKUP(D31,DB!A:K,11,0),"")</f>
        <v/>
      </c>
      <c r="C31" s="150"/>
      <c r="D31" s="151"/>
      <c r="E31" s="152"/>
      <c r="F31" s="153"/>
      <c r="G31" s="97">
        <f ca="1">IFERROR(NOW()-F31,"")</f>
        <v>45973.594936226851</v>
      </c>
      <c r="H31" s="153"/>
      <c r="I31" s="149" t="str">
        <f>IFERROR(VLOOKUP(D31,DB!A:F,6,0),"")</f>
        <v/>
      </c>
      <c r="J31" s="149" t="str">
        <f>IFERROR(VLOOKUP(D31,DB!A:G,7,0),"")</f>
        <v/>
      </c>
      <c r="K31" s="154"/>
      <c r="L31" s="151" t="str">
        <f>IFERROR(VLOOKUP(D31,DB!A:I,9,0),"")</f>
        <v/>
      </c>
    </row>
    <row r="32" spans="1:12" ht="15" customHeight="1">
      <c r="A32" s="149"/>
      <c r="B32" s="149" t="str">
        <f>IFERROR(VLOOKUP(D32,DB!A:K,11,0),"")</f>
        <v/>
      </c>
      <c r="C32" s="150"/>
      <c r="D32" s="151"/>
      <c r="E32" s="152"/>
      <c r="F32" s="153"/>
      <c r="G32" s="97">
        <f ca="1">IFERROR(NOW()-F32,"")</f>
        <v>45973.594936226851</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45973.594936226851</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45973.594936226851</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45973.594936226851</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45973.594936226851</v>
      </c>
      <c r="H36" s="153"/>
      <c r="I36" s="149" t="str">
        <f>IFERROR(VLOOKUP(D36,DB!A:F,6,0),"")</f>
        <v/>
      </c>
      <c r="J36" s="149" t="str">
        <f>IFERROR(VLOOKUP(D36,DB!A:G,7,0),"")</f>
        <v/>
      </c>
      <c r="K36" s="154"/>
      <c r="L36" s="151" t="str">
        <f>IFERROR(VLOOKUP(D36,DB!A:I,9,0),"")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81.762876041662821</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39100</v>
      </c>
      <c r="F3" s="38">
        <v>45926.188877314817</v>
      </c>
      <c r="G3" s="116">
        <f t="shared" ref="G3" ca="1" si="0">IFERROR(NOW()-F3,"")</f>
        <v>47.406058912034496</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39100</v>
      </c>
      <c r="F4" s="125">
        <v>45948.661111111112</v>
      </c>
      <c r="G4" s="126">
        <f t="shared" ref="G4:G23" ca="1" si="1">IFERROR(NOW()-F4,"")</f>
        <v>24.933825115738728</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c r="B6" s="124" t="str">
        <f>IFERROR(VLOOKUP(D6,DB!A:K,11,0),"")</f>
        <v/>
      </c>
      <c r="C6" s="124"/>
      <c r="D6" s="124"/>
      <c r="E6" s="124"/>
      <c r="F6" s="124"/>
      <c r="G6" s="126">
        <f t="shared" ca="1" si="1"/>
        <v>45973.594936226851</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45973.594936226851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45973.594936226851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45973.594936226851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45973.594936226851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45973.594936226851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45973.594936226851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45973.594936226851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45973.594936226851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45973.594936226851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45973.594936226851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45973.594936226851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45973.594936226851</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45973.594936226851</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45973.594936226851</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45973.594936226851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45973.594936226851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45973.594936226851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45973.594936226851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45973.594936226851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45973.594936226851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45973.594936226851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45973.594936226851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45973.594936226851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45973.594936226851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45973.594936226851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45973.594936226851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45973.594936226851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45973.594936226851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45973.594936226851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45973.594936226851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45973.594936226851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45973.594936226851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45973.594936226851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45973.594936226851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45973.594936226851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45973.594936226851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45973.594936226851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45973.594936226851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45973.594936226851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45973.594936226851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45973.594936226851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45973.594936226851</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45973.594936226851</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45973.594936226851</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45973.594936226851</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45973.594936226851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45973.594936226851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45973.594936226851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45973.594936226851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45973.594936226851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45973.594936226851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45973.594936226851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45973.594936226851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45973.594936226851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45973.594936226851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45973.594936226851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45973.594936226851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45973.594936226851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45973.594936226851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45973.594936226851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45973.594936226851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45973.594936226851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45973.594936226851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45973.594936226851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45973.594936226851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45973.594936226851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45973.594936226851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45973.594936226851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45973.594936226851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45973.594936226851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45973.594936226851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45973.594936226851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45973.594936226851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45973.594936226851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45973.594936226851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45973.594936226851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45973.594936226851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45973.594936226851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45973.594936226851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45973.594936226851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45973.594936226851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45973.594936226851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45973.594936226851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45973.594936226851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45973.594936226851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45973.594936226851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45973.594936226851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45973.594936226851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45973.594936226851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45973.594936226851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45973.594936226851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45973.594936226851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45973.594936226851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45973.594936226851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45973.594936226851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45973.594936226851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45973.594936226851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45973.594936226851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45973.594936226851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45973.594936226851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45973.594936226851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45973.594936226851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45973.594936226851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45973.594936226851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45973.594936226851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45973.594936226851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45973.594936226851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45973.594936226851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45973.594936226851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45973.594936226851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45973.594936226851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45973.594936226851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45973.594936226851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45973.594936226851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45973.594936226851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45973.594936226851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45973.594936226851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45973.594936226851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45973.594936226851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45973.594936226851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45973.594936226851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45973.594936226851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45973.594936226851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45973.594936226851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45973.594936226851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45973.594936226851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45973.594936226851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45973.594936226851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45973.594936226851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45973.594936226851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45973.594936226851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45973.594936226851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45973.594936226851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45973.594936226851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45973.594936226851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45973.594936226851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45973.594936226851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45973.594936226851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45973.594936226851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45973.594936226851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45973.594936226851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45973.594936226851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45973.594936226851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45973.594936226851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45973.594936226851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45973.594936226851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45973.594936226851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45973.594936226851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45973.594936226851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45973.594936226851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45973.594936226851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45973.594936226851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45973.594936226851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45973.594936226851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45973.594936226851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45973.594936226851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45973.594936226851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45973.594936226851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45973.594936226851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45973.594936226851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45973.594936226851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45973.594936226851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45973.594936226851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45973.594936226851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45973.594936226851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45973.594936226851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45973.594936226851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45973.594936226851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45973.594936226851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45973.594936226851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45973.594936226851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45973.594936226851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45973.594936226851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45973.594936226851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45973.594936226851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45973.594936226851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45973.594936226851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45973.594936226851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45973.594936226851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45973.594936226851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45973.594936226851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45973.594936226851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45973.594936226851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45973.594936226851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45973.594936226851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45973.594936226851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45973.594936226851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45973.594936226851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45973.594936226851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45973.594936226851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45973.594936226851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45973.594936226851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45973.594936226851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45973.594936226851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45973.594936226851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45973.594936226851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45973.594936226851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45973.594936226851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45973.594936226851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45973.594936226851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45973.594936226851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45973.594936226851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45973.594936226851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45973.594936226851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45973.594936226851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45973.594936226851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45973.594936226851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45973.594936226851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45973.594936226851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45973.594936226851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45973.594936226851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45973.594936226851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45973.594936226851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45973.594936226851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45973.594936226851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45973.594936226851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45973.594936226851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45973.594936226851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45973.594936226851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45973.594936226851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45973.594936226851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45973.594936226851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45973.594936226851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45973.594936226851</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45973.594936226851</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45973.594936226851</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45973.594936226851</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45973.594936226851</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5"/>
  <sheetViews>
    <sheetView workbookViewId="0">
      <selection activeCell="K6" sqref="K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39130</v>
      </c>
      <c r="B2" s="141" t="str">
        <f>IFERROR(VLOOKUP(D2,DB!A:K,11,0),"")</f>
        <v>R6</v>
      </c>
      <c r="C2" s="142">
        <v>1</v>
      </c>
      <c r="D2" s="141" t="s">
        <v>30913</v>
      </c>
      <c r="E2" s="124" t="s">
        <v>39021</v>
      </c>
      <c r="F2" s="157">
        <v>45973.331250000003</v>
      </c>
      <c r="G2" s="105">
        <f t="shared" ref="G2:G57" ca="1" si="0">IFERROR(NOW()-F2,"-")</f>
        <v>0.26368622684822185</v>
      </c>
      <c r="H2" s="143">
        <v>45973.190428240741</v>
      </c>
      <c r="I2" s="141" t="str">
        <f>IFERROR(VLOOKUP(D2,DB!A:F,6,0),"")</f>
        <v>SCECO</v>
      </c>
      <c r="J2" s="141" t="str">
        <f>IFERROR(VLOOKUP(D2,DB!A:G,7,0),"")</f>
        <v>Good</v>
      </c>
      <c r="K2" s="144" t="s">
        <v>39131</v>
      </c>
      <c r="L2" s="145" t="str">
        <f>IFERROR(VLOOKUP(D2,DB!A:I,9,0),"")</f>
        <v>Latis</v>
      </c>
    </row>
    <row r="3" spans="1:16382" ht="31.5" customHeight="1">
      <c r="A3" s="156" t="s">
        <v>39132</v>
      </c>
      <c r="B3" s="141" t="str">
        <f>IFERROR(VLOOKUP(D3,DB!A:K,11,0),"")</f>
        <v>R6</v>
      </c>
      <c r="C3" s="142">
        <v>3</v>
      </c>
      <c r="D3" s="141" t="s">
        <v>36913</v>
      </c>
      <c r="E3" s="124" t="s">
        <v>39100</v>
      </c>
      <c r="F3" s="143">
        <v>45973.516539351855</v>
      </c>
      <c r="G3" s="105">
        <f t="shared" ca="1" si="0"/>
        <v>7.8396874996542465E-2</v>
      </c>
      <c r="H3" s="143">
        <v>45973.508391203701</v>
      </c>
      <c r="I3" s="141" t="str">
        <f>IFERROR(VLOOKUP(D3,DB!A:F,6,0),"")</f>
        <v>SCECO</v>
      </c>
      <c r="J3" s="141" t="str">
        <f>IFERROR(VLOOKUP(D3,DB!A:G,7,0),"")</f>
        <v>Vandalized</v>
      </c>
      <c r="K3" s="144" t="s">
        <v>39133</v>
      </c>
      <c r="L3" s="145" t="str">
        <f>IFERROR(VLOOKUP(D3,DB!A:I,9,0),"")</f>
        <v>Latis</v>
      </c>
    </row>
    <row r="4" spans="1:16382" ht="31.5" customHeight="1">
      <c r="A4" s="140" t="s">
        <v>39134</v>
      </c>
      <c r="B4" s="141" t="str">
        <f>IFERROR(VLOOKUP(D4,DB!A:K,11,0),"")</f>
        <v>R6</v>
      </c>
      <c r="C4" s="142">
        <v>1</v>
      </c>
      <c r="D4" s="141" t="s">
        <v>35305</v>
      </c>
      <c r="E4" s="124" t="s">
        <v>39100</v>
      </c>
      <c r="F4" s="143"/>
      <c r="G4" s="105">
        <f t="shared" ca="1" si="0"/>
        <v>45973.594936226851</v>
      </c>
      <c r="H4" s="143">
        <v>45973.508391203701</v>
      </c>
      <c r="I4" s="141" t="str">
        <f>IFERROR(VLOOKUP(D4,DB!A:F,6,0),"")</f>
        <v>SCECO</v>
      </c>
      <c r="J4" s="141" t="str">
        <f>IFERROR(VLOOKUP(D4,DB!A:G,7,0),"")</f>
        <v>Vandalized</v>
      </c>
      <c r="K4" s="144" t="s">
        <v>39135</v>
      </c>
      <c r="L4" s="145" t="str">
        <f>IFERROR(VLOOKUP(D4,DB!A:I,9,0),"")</f>
        <v>Latis</v>
      </c>
    </row>
    <row r="5" spans="1:16382" ht="31.5" customHeight="1">
      <c r="A5" s="140" t="s">
        <v>39136</v>
      </c>
      <c r="B5" s="141" t="str">
        <f>IFERROR(VLOOKUP(D5,DB!A:K,11,0),"")</f>
        <v>R6</v>
      </c>
      <c r="C5" s="142">
        <v>2</v>
      </c>
      <c r="D5" s="141" t="s">
        <v>29104</v>
      </c>
      <c r="E5" s="124" t="s">
        <v>39021</v>
      </c>
      <c r="F5" s="143">
        <v>45973.556944444441</v>
      </c>
      <c r="G5" s="105">
        <f t="shared" ca="1" si="0"/>
        <v>3.7991782410244923E-2</v>
      </c>
      <c r="H5" s="143">
        <v>45973.54859953704</v>
      </c>
      <c r="I5" s="141" t="str">
        <f>IFERROR(VLOOKUP(D5,DB!A:F,6,0),"")</f>
        <v>SCECO</v>
      </c>
      <c r="J5" s="141" t="str">
        <f>IFERROR(VLOOKUP(D5,DB!A:G,7,0),"")</f>
        <v>Vandalized+No BB Design</v>
      </c>
      <c r="K5" s="144" t="s">
        <v>39137</v>
      </c>
      <c r="L5" s="145" t="str">
        <f>IFERROR(VLOOKUP(D5,DB!A:I,9,0),"")</f>
        <v>Latis</v>
      </c>
    </row>
    <row r="6" spans="1:16382" ht="31.5" customHeight="1">
      <c r="A6" s="140"/>
      <c r="B6" s="141" t="str">
        <f>IFERROR(VLOOKUP(D6,DB!A:K,11,0),"")</f>
        <v/>
      </c>
      <c r="C6" s="142"/>
      <c r="D6" s="141"/>
      <c r="E6" s="124"/>
      <c r="F6" s="143"/>
      <c r="G6" s="105">
        <f t="shared" ca="1" si="0"/>
        <v>45973.594936226851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45973.594936226851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45973.594936226851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45973.594936226851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45973.594936226851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45973.594936226851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45973.594936226851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45973.594936226851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45973.594936226851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45973.594936226851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45973.594936226851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45973.594936226851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45973.594936226851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45973.594936226851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45973.594936226851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45973.594936226851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45973.594936226851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45973.594936226851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45973.594936226851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45973.594936226851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45973.594936226851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45973.594936226851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45973.594936226851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45973.594936226851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45973.594936226851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45973.594936226851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45973.594936226851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45973.594936226851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45973.594936226851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45973.594936226851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45973.594936226851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45973.594936226851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45973.594936226851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45973.594936226851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45973.594936226851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45973.594936226851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45973.594936226851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45973.594936226851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45973.594936226851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45973.594936226851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45973.594936226851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45973.594936226851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45973.594936226851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45973.594936226851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45973.594936226851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45973.594936226851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45973.594936226851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45973.594936226851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45973.594936226851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45973.594936226851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45973.594936226851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45973.594936226851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ref="G58:G121" ca="1" si="1">IFERROR(NOW()-F58,"-")</f>
        <v>45973.594936226851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45973.594936226851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45973.594936226851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45973.594936226851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45973.594936226851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45973.594936226851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45973.594936226851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45973.594936226851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45973.594936226851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45973.594936226851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45973.594936226851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45973.594936226851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45973.594936226851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45973.594936226851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45973.594936226851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45973.594936226851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45973.594936226851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45973.594936226851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45973.594936226851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45973.594936226851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45973.594936226851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45973.594936226851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45973.594936226851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45973.594936226851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45973.594936226851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45973.594936226851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45973.594936226851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45973.594936226851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45973.594936226851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45973.594936226851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45973.594936226851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45973.594936226851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45973.594936226851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45973.594936226851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45973.594936226851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45973.594936226851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45973.594936226851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45973.594936226851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45973.594936226851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45973.594936226851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45973.594936226851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45973.594936226851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45973.594936226851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45973.594936226851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45973.594936226851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45973.594936226851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45973.594936226851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45973.594936226851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45973.594936226851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45973.594936226851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45973.594936226851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45973.594936226851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45973.594936226851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45973.594936226851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45973.594936226851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45973.594936226851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45973.594936226851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45973.594936226851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45973.594936226851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45973.594936226851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45973.594936226851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45973.594936226851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45973.594936226851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45973.594936226851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ref="G122:G155" ca="1" si="2">IFERROR(NOW()-F122,"-")</f>
        <v>45973.594936226851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45973.594936226851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45973.594936226851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45973.594936226851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45973.594936226851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45973.594936226851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45973.594936226851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45973.594936226851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45973.594936226851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45973.594936226851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45973.594936226851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45973.594936226851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45973.594936226851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45973.594936226851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45973.594936226851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45973.594936226851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45973.594936226851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45973.594936226851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45973.594936226851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45973.594936226851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45973.594936226851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45973.594936226851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45973.594936226851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45973.594936226851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45973.594936226851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45973.594936226851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45973.594936226851</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45973.594936226851</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45973.594936226851</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45973.594936226851</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45973.594936226851</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45973.594936226851</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45973.594936226851</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45973.594936226851</v>
      </c>
      <c r="H155" s="143"/>
      <c r="I155" s="141" t="str">
        <f>IFERROR(VLOOKUP(D155,DB!A:F,6,0),"")</f>
        <v/>
      </c>
      <c r="J155" s="141" t="str">
        <f>IFERROR(VLOOKUP(D155,DB!A:G,7,0),"")</f>
        <v/>
      </c>
      <c r="K155" s="144"/>
      <c r="L155" s="145" t="str">
        <f>IFERROR(VLOOKUP(D155,DB!A:I,9,0),"")</f>
        <v/>
      </c>
    </row>
  </sheetData>
  <dataValidations count="2">
    <dataValidation allowBlank="1" showInputMessage="1" showErrorMessage="1" sqref="E1" xr:uid="{9E1BC488-8814-4F8A-8DBE-742B3278AB71}"/>
    <dataValidation type="list" allowBlank="1" showInputMessage="1" showErrorMessage="1" sqref="E2:E15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2025-11-12T11:17:03Z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